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16" windowHeight="11760" activeTab="0"/>
  </bookViews>
  <sheets>
    <sheet name="table 2" sheetId="1" r:id="rId1"/>
    <sheet name="table 3" sheetId="2" r:id="rId2"/>
    <sheet name="Sheet3" sheetId="3" r:id="rId3"/>
  </sheets>
  <definedNames>
    <definedName name="_xlnm.Print_Area" localSheetId="0">'table 2'!$A$1:$N$108</definedName>
    <definedName name="Z_632AAC1F_7B79_4323_AADA_A7244ACAF8E2_.wvu.PrintArea" localSheetId="0" hidden="1">'table 2'!$A$1:$N$108</definedName>
    <definedName name="Z_AFF586C9_2118_4FA5_BDED_7505AC8EDD43_.wvu.PrintArea" localSheetId="0" hidden="1">'table 2'!$A$1:$N$108</definedName>
    <definedName name="Z_B0E4322E_BDF5_4537_805E_41C5C18B41E8_.wvu.PrintArea" localSheetId="0" hidden="1">'table 2'!$A$1:$N$108</definedName>
    <definedName name="Z_BB11866D_D80C_4111_AF1E_C4D7DB6D0915_.wvu.PrintArea" localSheetId="0" hidden="1">'table 2'!$A$1:$N$108</definedName>
    <definedName name="Z_CBCC8E5D_F55B_44E8_84CC_ABFBF6D98FC9_.wvu.PrintArea" localSheetId="0" hidden="1">'table 2'!$A$1:$N$108</definedName>
    <definedName name="Z_D162066B_9301_45A7_BE10_5D323C0B7A1A_.wvu.PrintArea" localSheetId="0" hidden="1">'table 2'!$A$1:$N$108</definedName>
    <definedName name="Z_E180F563_1760_4026_8101_3F4A519BE424_.wvu.PrintArea" localSheetId="0" hidden="1">'table 2'!$A$1:$M$108</definedName>
  </definedNames>
  <calcPr fullCalcOnLoad="1" refMode="R1C1"/>
</workbook>
</file>

<file path=xl/sharedStrings.xml><?xml version="1.0" encoding="utf-8"?>
<sst xmlns="http://schemas.openxmlformats.org/spreadsheetml/2006/main" count="542" uniqueCount="357">
  <si>
    <t>Patient Name:</t>
  </si>
  <si>
    <t>enter</t>
  </si>
  <si>
    <t>t1/2</t>
  </si>
  <si>
    <t>k</t>
  </si>
  <si>
    <t>non-renal</t>
  </si>
  <si>
    <t>change</t>
  </si>
  <si>
    <t>Vd</t>
  </si>
  <si>
    <t>protein binding</t>
  </si>
  <si>
    <t>clcrrt</t>
  </si>
  <si>
    <t>(anuric)</t>
  </si>
  <si>
    <t>clearance</t>
  </si>
  <si>
    <t>interval (I) or</t>
  </si>
  <si>
    <t>drug</t>
  </si>
  <si>
    <t>(L/kg)</t>
  </si>
  <si>
    <t>(L)</t>
  </si>
  <si>
    <t>(%)</t>
  </si>
  <si>
    <t>S</t>
  </si>
  <si>
    <t>(ml/min)</t>
  </si>
  <si>
    <t>(hr)</t>
  </si>
  <si>
    <t>(hr-1)</t>
  </si>
  <si>
    <t>frcrrt</t>
  </si>
  <si>
    <t>mdmf</t>
  </si>
  <si>
    <t>dose (D)</t>
  </si>
  <si>
    <t>acyclovir</t>
  </si>
  <si>
    <t>0.8</t>
  </si>
  <si>
    <t>19.5</t>
  </si>
  <si>
    <t>****</t>
  </si>
  <si>
    <t>I</t>
  </si>
  <si>
    <t>amikacin</t>
  </si>
  <si>
    <t>5</t>
  </si>
  <si>
    <t>D</t>
  </si>
  <si>
    <t>amoxicillin</t>
  </si>
  <si>
    <t>0.36</t>
  </si>
  <si>
    <t>amphotericin B</t>
  </si>
  <si>
    <t>90</t>
  </si>
  <si>
    <t>no change</t>
  </si>
  <si>
    <t>ampicillin</t>
  </si>
  <si>
    <t>azithromycin</t>
  </si>
  <si>
    <t>31</t>
  </si>
  <si>
    <t>aztreonam</t>
  </si>
  <si>
    <t>0.22</t>
  </si>
  <si>
    <t>caspofungin</t>
  </si>
  <si>
    <t>***</t>
  </si>
  <si>
    <t>97</t>
  </si>
  <si>
    <t>11</t>
  </si>
  <si>
    <t>cefazolin</t>
  </si>
  <si>
    <t>cefepime</t>
  </si>
  <si>
    <t>20</t>
  </si>
  <si>
    <t>cefixime</t>
  </si>
  <si>
    <t>cefotaxime</t>
  </si>
  <si>
    <t>cefotetan</t>
  </si>
  <si>
    <t>cefpodoxime</t>
  </si>
  <si>
    <t>33</t>
  </si>
  <si>
    <t>ceftazidime</t>
  </si>
  <si>
    <t>ceftriaxone</t>
  </si>
  <si>
    <t>cefuroxime</t>
  </si>
  <si>
    <t>cephalexin</t>
  </si>
  <si>
    <t>chloramphenicol</t>
  </si>
  <si>
    <t>cilastatin</t>
  </si>
  <si>
    <t>ciprofloxacin</t>
  </si>
  <si>
    <t>clarithromycin</t>
  </si>
  <si>
    <t>clavulanic acid</t>
  </si>
  <si>
    <t>clindamycin</t>
  </si>
  <si>
    <t>dicloxacillin</t>
  </si>
  <si>
    <t>doxycycline</t>
  </si>
  <si>
    <t>erythromycin</t>
  </si>
  <si>
    <t>fluconazole</t>
  </si>
  <si>
    <t>12</t>
  </si>
  <si>
    <t>flucytosine</t>
  </si>
  <si>
    <t>gancyclovir</t>
  </si>
  <si>
    <t>0.74</t>
  </si>
  <si>
    <t>2</t>
  </si>
  <si>
    <t>gatifloxacin</t>
  </si>
  <si>
    <t>gentamicin</t>
  </si>
  <si>
    <t>imipenem</t>
  </si>
  <si>
    <t>itraconazole</t>
  </si>
  <si>
    <t>99</t>
  </si>
  <si>
    <t>ketoconazole</t>
  </si>
  <si>
    <t>levofloxacin</t>
  </si>
  <si>
    <t>76</t>
  </si>
  <si>
    <t>linezolid</t>
  </si>
  <si>
    <t>meropenem</t>
  </si>
  <si>
    <t>8</t>
  </si>
  <si>
    <t>metronidazole</t>
  </si>
  <si>
    <t>moxifloxacin</t>
  </si>
  <si>
    <t>nafcillin</t>
  </si>
  <si>
    <t>87</t>
  </si>
  <si>
    <t>penicillin G</t>
  </si>
  <si>
    <t>penicillin V</t>
  </si>
  <si>
    <t>piperacillin</t>
  </si>
  <si>
    <t>rifampin</t>
  </si>
  <si>
    <t>sulbactam</t>
  </si>
  <si>
    <t>sulfamethoxazole</t>
  </si>
  <si>
    <t>tazobactam</t>
  </si>
  <si>
    <t>ticarcillin</t>
  </si>
  <si>
    <t>tobramycin</t>
  </si>
  <si>
    <t>trimethoprim</t>
  </si>
  <si>
    <t>vancomycin</t>
  </si>
  <si>
    <t>voriconazole</t>
  </si>
  <si>
    <t>58</t>
  </si>
  <si>
    <t>pt weight (kg)</t>
  </si>
  <si>
    <t>valacyclovir</t>
  </si>
  <si>
    <t>ultrafiltrate rate</t>
  </si>
  <si>
    <t>weight</t>
  </si>
  <si>
    <t>NA</t>
  </si>
  <si>
    <t>valgancyclovir</t>
  </si>
  <si>
    <t>I/D</t>
  </si>
  <si>
    <t>enter replacement fluid rate in ml/hr</t>
  </si>
  <si>
    <t>acyclovir IV</t>
  </si>
  <si>
    <t>acyclovir PO</t>
  </si>
  <si>
    <t>5mg/kg IBW IV q24hr</t>
  </si>
  <si>
    <t>5mg/kg IBW q12hr</t>
  </si>
  <si>
    <t>200mg q7day</t>
  </si>
  <si>
    <t>1-2g q 12hr</t>
  </si>
  <si>
    <t>1-2g q6hr</t>
  </si>
  <si>
    <t>250-500mg q24hr</t>
  </si>
  <si>
    <t>200-800mg po BID</t>
  </si>
  <si>
    <t>100-200mg x1, 50-100mg q24hr</t>
  </si>
  <si>
    <t>750mg q12hr to 1500mg q24hr</t>
  </si>
  <si>
    <t>0.25-6mg/kg q24hr based on formulation</t>
  </si>
  <si>
    <t>50-70mg q24hr</t>
  </si>
  <si>
    <t>250mg q12hr</t>
  </si>
  <si>
    <t>250mg q6hr</t>
  </si>
  <si>
    <t>1g q24hr - 2g q12hr</t>
  </si>
  <si>
    <t>200mg q12hr</t>
  </si>
  <si>
    <t>100mg q24hr</t>
  </si>
  <si>
    <t>12.5-25mg/kg q6hr</t>
  </si>
  <si>
    <t>400mg q24hr</t>
  </si>
  <si>
    <t>300mg q24hr</t>
  </si>
  <si>
    <t>300mg q12hr</t>
  </si>
  <si>
    <t>2mg/kg q 12hr</t>
  </si>
  <si>
    <t>600-3600mg daily, per specific indication</t>
  </si>
  <si>
    <t>125mg q8hr</t>
  </si>
  <si>
    <t>1g load, 500mg q36hr</t>
  </si>
  <si>
    <t>500mg q12hr</t>
  </si>
  <si>
    <t>1g q24hr</t>
  </si>
  <si>
    <t>1g q8hr</t>
  </si>
  <si>
    <t>200mg q24hr</t>
  </si>
  <si>
    <t>1-2g q24hr</t>
  </si>
  <si>
    <t>1-2g q12hr</t>
  </si>
  <si>
    <t>400mg q12hr</t>
  </si>
  <si>
    <t>100-200mg q24hr</t>
  </si>
  <si>
    <t>1-2g q48hr</t>
  </si>
  <si>
    <t>7.5mg/kg q8hr</t>
  </si>
  <si>
    <t>4-6mg/kg q48hr</t>
  </si>
  <si>
    <t>250-500mg q6hr</t>
  </si>
  <si>
    <t>100mg IV q12hr</t>
  </si>
  <si>
    <t>500mg q24hr</t>
  </si>
  <si>
    <t>500mg q6hr</t>
  </si>
  <si>
    <t>250mg q24hr</t>
  </si>
  <si>
    <t>500mg q 24hr</t>
  </si>
  <si>
    <t>25-37.5mg/kg q24hr</t>
  </si>
  <si>
    <t>25-37.5mg/kg q12hr</t>
  </si>
  <si>
    <t>Not recommended for CrCr &lt;~30ml/min, could consider 50mg/kg q24hr</t>
  </si>
  <si>
    <t>40mg/kg q12hr</t>
  </si>
  <si>
    <t>160mg q24hr</t>
  </si>
  <si>
    <t>0.625-1.25mg/kg IV 3x/week, 500mg po 3x/week</t>
  </si>
  <si>
    <t>0.625mg/kg IV 24hr (prophylaxis), 1.25mg/kg IV q24hr (treatment), 500mg po q24hr (prophylaxis)</t>
  </si>
  <si>
    <t xml:space="preserve">500mg IV q6-8hr, depending on site and severity </t>
  </si>
  <si>
    <t>200mg po q12hr</t>
  </si>
  <si>
    <t>200-400mg po q24hr</t>
  </si>
  <si>
    <t>10-25mg q24, dependent on indication</t>
  </si>
  <si>
    <t xml:space="preserve">no change </t>
  </si>
  <si>
    <t>250-500mg q48hr</t>
  </si>
  <si>
    <t>600mg po/IV q12hr</t>
  </si>
  <si>
    <t>500mg q6-8hr</t>
  </si>
  <si>
    <t>50-150mg q24hr</t>
  </si>
  <si>
    <t>100mg q12hr</t>
  </si>
  <si>
    <t>12g per day (continuous or 2g q4hr)</t>
  </si>
  <si>
    <t>400mg po q24hr</t>
  </si>
  <si>
    <t>30mg q24hr</t>
  </si>
  <si>
    <t>1-2 million units q8hr</t>
  </si>
  <si>
    <t>250-500mg q8hr</t>
  </si>
  <si>
    <t>Daily to monthly, based on indication</t>
  </si>
  <si>
    <t>600-800mg daily, divided doses</t>
  </si>
  <si>
    <t>600-1200mg daily, divided doses</t>
  </si>
  <si>
    <t>15mg/kg q72-96hr</t>
  </si>
  <si>
    <t>15mg/kg IV q24hr</t>
  </si>
  <si>
    <t>600mg q24hr</t>
  </si>
  <si>
    <t>2g q6hr, dose on ticarcillin component</t>
  </si>
  <si>
    <t>2g q12hr, dose on ticarcillin component</t>
  </si>
  <si>
    <t>100mg x1, 50mg q12hr</t>
  </si>
  <si>
    <t>Not recommended, 450mg q48hr</t>
  </si>
  <si>
    <t xml:space="preserve">6mg/kg q12hr x2 doses, then 4mg/kg q12hr </t>
  </si>
  <si>
    <t>10mg weekly</t>
  </si>
  <si>
    <t>10mg oral q48hr</t>
  </si>
  <si>
    <t>Therapeutic drug monitoring.  5-7.5mg/kg IBW q24-48hr</t>
  </si>
  <si>
    <t>contraindicated</t>
  </si>
  <si>
    <t>50mg daily (prophylaxis), 100mg daily (treatment)</t>
  </si>
  <si>
    <t>No recommendations, consider 10mg/kg q48hr</t>
  </si>
  <si>
    <t>No data, likely not removed, consider 10mg/kg q48hr</t>
  </si>
  <si>
    <t>250-500mg oral q12hr</t>
  </si>
  <si>
    <t>Therapeutic drug monitoring.  Likely at least 15mg/kg q72hr</t>
  </si>
  <si>
    <t>10mg/kg q12hr, check levels</t>
  </si>
  <si>
    <t>1-2g q8hr</t>
  </si>
  <si>
    <t>250mg q8-12hr</t>
  </si>
  <si>
    <t>10-15mg/kg load, then 7.5 mg/kg q12hr. Check levels, redose when level &lt;4-5mg/l (peak 40-60)</t>
  </si>
  <si>
    <t>200-800mg po four times daily</t>
  </si>
  <si>
    <t>200mg twice a week</t>
  </si>
  <si>
    <t>1-2g IV q24hr</t>
  </si>
  <si>
    <t>500mg q24h</t>
  </si>
  <si>
    <t>500-1000mg q24hr</t>
  </si>
  <si>
    <t>1g q8-12hr</t>
  </si>
  <si>
    <t>1500mg IV q8-12hr</t>
  </si>
  <si>
    <t>400-800mg IV q 24hr</t>
  </si>
  <si>
    <t>500-750mg q24h</t>
  </si>
  <si>
    <t>400mg po q12hr</t>
  </si>
  <si>
    <t>1-2 million units q4-6hr</t>
  </si>
  <si>
    <t>4-5mg/kg IV q24hr, check levels</t>
  </si>
  <si>
    <t>500mg oral q12hr</t>
  </si>
  <si>
    <t>450mg q48hr (prophylaxis), 450mg q24hr (treatment)</t>
  </si>
  <si>
    <t>3g q48hr</t>
  </si>
  <si>
    <t>8mg/kg q48hr</t>
  </si>
  <si>
    <t>100-200mg q12hr</t>
  </si>
  <si>
    <t>1000mg q24hr</t>
  </si>
  <si>
    <t>1mg/kg q24hr</t>
  </si>
  <si>
    <t>10-25mg q24hr, dependent on indication</t>
  </si>
  <si>
    <t>75mg po q24hr</t>
  </si>
  <si>
    <t>750 mg followed by 375 mg 1 week later</t>
  </si>
  <si>
    <t>1200 mg once</t>
  </si>
  <si>
    <t>0.94 g q48h (0.19 g of avibactam)</t>
  </si>
  <si>
    <t>1.25-2.5 g q8h</t>
  </si>
  <si>
    <t xml:space="preserve">3.375g q8hr </t>
  </si>
  <si>
    <t>750 mg x1, 150 mg q8h</t>
  </si>
  <si>
    <t>1.5g q8h</t>
  </si>
  <si>
    <t>372 mg q8h x6 doses, then 372 mg daily</t>
  </si>
  <si>
    <t>100 mg x1, then 15 mg daily</t>
  </si>
  <si>
    <t>600 mg daily</t>
  </si>
  <si>
    <t>Empiric or MIC 2 or greater: 500 mg q6h (extended interval over 3h)
MIC&lt;2: 500 mg q8h (extended interval over 3h)</t>
  </si>
  <si>
    <t>4.5 g q8h (extended interval over 4h)</t>
  </si>
  <si>
    <t>amantadine PO</t>
  </si>
  <si>
    <t>amikacin IV</t>
  </si>
  <si>
    <t>amoxicillin PO</t>
  </si>
  <si>
    <t>amphotericin B IV</t>
  </si>
  <si>
    <t>ampicillin IV</t>
  </si>
  <si>
    <t>atovaquone PO</t>
  </si>
  <si>
    <t>azithromycin PO/IV</t>
  </si>
  <si>
    <t>aztreonam IV</t>
  </si>
  <si>
    <t>cefazolin IV</t>
  </si>
  <si>
    <t>cefepime IV</t>
  </si>
  <si>
    <t>ceftriaxone IV</t>
  </si>
  <si>
    <t>cefuroxime IV</t>
  </si>
  <si>
    <t>cephalexin PO</t>
  </si>
  <si>
    <t>ciprofloxacin IV/PO</t>
  </si>
  <si>
    <t>clindamycin IV/PO</t>
  </si>
  <si>
    <t>colistimethate IV</t>
  </si>
  <si>
    <t>dapsone PO</t>
  </si>
  <si>
    <t>daptomycin IV</t>
  </si>
  <si>
    <t>dicloxacillin PO</t>
  </si>
  <si>
    <t>adefovir PO (NF)</t>
  </si>
  <si>
    <t>anidulafungin IV (NF)</t>
  </si>
  <si>
    <t>caspofungin IV (NF)</t>
  </si>
  <si>
    <t>cefaclor PO (NF)</t>
  </si>
  <si>
    <t>cefadroxil PO (NF)</t>
  </si>
  <si>
    <t>cefdinir PO</t>
  </si>
  <si>
    <t>cefditoren PO (NF)</t>
  </si>
  <si>
    <t>cefixime PO</t>
  </si>
  <si>
    <t>cefotaxime IV</t>
  </si>
  <si>
    <t>cefotetan IV (NF)</t>
  </si>
  <si>
    <t>cefpodoxime PO</t>
  </si>
  <si>
    <t>cefprozil PO (NF)</t>
  </si>
  <si>
    <t>cefoxitin IV</t>
  </si>
  <si>
    <t>ceftazidime IV</t>
  </si>
  <si>
    <t>ceftazidime/avibactam IV (NF)</t>
  </si>
  <si>
    <t>ceftibuten PO (NF)</t>
  </si>
  <si>
    <t>ceftaroline IV</t>
  </si>
  <si>
    <t>chloramphenicol IV</t>
  </si>
  <si>
    <t>clarithromycin PO</t>
  </si>
  <si>
    <t>doripenem IV</t>
  </si>
  <si>
    <t>doxycycline PO/IV</t>
  </si>
  <si>
    <t>ertapenem IV</t>
  </si>
  <si>
    <t>famciclovir PO (NF)</t>
  </si>
  <si>
    <t>fluconazole IV/PO</t>
  </si>
  <si>
    <t>flucytosine PO</t>
  </si>
  <si>
    <t>foscarnet IV</t>
  </si>
  <si>
    <t>fosfomycin PO</t>
  </si>
  <si>
    <t>ganciclovir IV</t>
  </si>
  <si>
    <t>gemifloxacin PO (NF)</t>
  </si>
  <si>
    <t>gentamicin IV</t>
  </si>
  <si>
    <t>imipenem IV</t>
  </si>
  <si>
    <t>isavuconazole IV/PO</t>
  </si>
  <si>
    <t>itraconazole PO</t>
  </si>
  <si>
    <t>ketoconazole PO</t>
  </si>
  <si>
    <t>lamivudine PO</t>
  </si>
  <si>
    <t>levofloxacin IV/PO</t>
  </si>
  <si>
    <t>linezolid IV/PO</t>
  </si>
  <si>
    <t>metronidazole IV/PO</t>
  </si>
  <si>
    <t>micafungin IV</t>
  </si>
  <si>
    <t>erythromycin IV/PO</t>
  </si>
  <si>
    <t>minocycline PO</t>
  </si>
  <si>
    <t>moxifloxacin IV/PO</t>
  </si>
  <si>
    <t>nafcillin IV (NF)</t>
  </si>
  <si>
    <t>norfloxacin PO</t>
  </si>
  <si>
    <t>ofloxacin PO (NF)</t>
  </si>
  <si>
    <t>oritavancin IV</t>
  </si>
  <si>
    <t>oseltamivir PO</t>
  </si>
  <si>
    <t>oxacillin IV</t>
  </si>
  <si>
    <t>penicillin G IV</t>
  </si>
  <si>
    <t>penicillin V PO</t>
  </si>
  <si>
    <t>pentamidine IV</t>
  </si>
  <si>
    <t>posaconazole IV/PO</t>
  </si>
  <si>
    <t>primaquine PO</t>
  </si>
  <si>
    <t>ribavirin PO</t>
  </si>
  <si>
    <t>rifampin IV/PO</t>
  </si>
  <si>
    <t>rimantadine PO</t>
  </si>
  <si>
    <t>streptomycin IV</t>
  </si>
  <si>
    <t>telavancin IV</t>
  </si>
  <si>
    <t>telithromycin PO</t>
  </si>
  <si>
    <t>tetracycline PO</t>
  </si>
  <si>
    <t>ticarcillin/clavulanate IV</t>
  </si>
  <si>
    <t>tigecycline IV</t>
  </si>
  <si>
    <t>tobramycin IV</t>
  </si>
  <si>
    <t>valacyclovir PO</t>
  </si>
  <si>
    <t>valganciclovir PO</t>
  </si>
  <si>
    <t>vancomycin IV</t>
  </si>
  <si>
    <t>voriconazole IV/PO</t>
  </si>
  <si>
    <t>Usual UWHC CRRT dose*</t>
  </si>
  <si>
    <t>1g q8hr or 2g q12h (each given by extended infusion over 4 hours)</t>
  </si>
  <si>
    <t>750mg IV q24hr</t>
  </si>
  <si>
    <t>3-4 mg/kg IV weekly x2 weeks, then 3-5 mg/kg every other week
Give concurrently with 2 g probenecid 3 hr prior and 1 g probenecid 2 hr and 8 hr after each dose</t>
  </si>
  <si>
    <t>400mg IV q24hr; 500-750mg po q24hr</t>
  </si>
  <si>
    <t>Anuric IV dose per specific indication</t>
  </si>
  <si>
    <t>Anuric oral dose per specific indication</t>
  </si>
  <si>
    <t>Anuric oral/IV dose per specific indication</t>
  </si>
  <si>
    <t>Anuric IV/oral dose per specific indication</t>
  </si>
  <si>
    <t>Anuric IV/Inhaled dose per specific indication</t>
  </si>
  <si>
    <t>anuric dose#</t>
  </si>
  <si>
    <t>30mg after each HD</t>
  </si>
  <si>
    <t>12.5-50mg/kg q24hr</t>
  </si>
  <si>
    <t>Therapeutic drug monitoring, 2mg/kg x1, then 1.5mg/kg post HD</t>
  </si>
  <si>
    <t>2.5-10mg/kg IV q24hr</t>
  </si>
  <si>
    <t>KEY</t>
  </si>
  <si>
    <r>
      <t>NF</t>
    </r>
    <r>
      <rPr>
        <sz val="9"/>
        <rFont val="Arial"/>
        <family val="2"/>
      </rPr>
      <t xml:space="preserve"> = non-formulary</t>
    </r>
  </si>
  <si>
    <r>
      <rPr>
        <b/>
        <sz val="9"/>
        <rFont val="Arial"/>
        <family val="2"/>
      </rPr>
      <t xml:space="preserve">Vd </t>
    </r>
    <r>
      <rPr>
        <sz val="9"/>
        <rFont val="Arial"/>
        <family val="2"/>
      </rPr>
      <t>= volume of distribution</t>
    </r>
  </si>
  <si>
    <r>
      <rPr>
        <b/>
        <sz val="9"/>
        <rFont val="Arial"/>
        <family val="2"/>
      </rPr>
      <t>S</t>
    </r>
    <r>
      <rPr>
        <sz val="9"/>
        <rFont val="Arial"/>
        <family val="2"/>
      </rPr>
      <t xml:space="preserve"> = sieving coefficient</t>
    </r>
  </si>
  <si>
    <r>
      <rPr>
        <b/>
        <sz val="9"/>
        <rFont val="Arial"/>
        <family val="2"/>
      </rPr>
      <t>clccrt</t>
    </r>
    <r>
      <rPr>
        <sz val="9"/>
        <rFont val="Arial"/>
        <family val="2"/>
      </rPr>
      <t xml:space="preserve"> = clearance via CRRT</t>
    </r>
  </si>
  <si>
    <r>
      <rPr>
        <b/>
        <sz val="9"/>
        <rFont val="Arial"/>
        <family val="2"/>
      </rPr>
      <t>t1/2</t>
    </r>
    <r>
      <rPr>
        <sz val="9"/>
        <rFont val="Arial"/>
        <family val="2"/>
      </rPr>
      <t xml:space="preserve"> = half-life</t>
    </r>
  </si>
  <si>
    <r>
      <rPr>
        <b/>
        <sz val="9"/>
        <rFont val="Arial"/>
        <family val="2"/>
      </rPr>
      <t>k</t>
    </r>
    <r>
      <rPr>
        <sz val="9"/>
        <rFont val="Arial"/>
        <family val="2"/>
      </rPr>
      <t xml:space="preserve"> = elimination rate constant</t>
    </r>
  </si>
  <si>
    <r>
      <rPr>
        <b/>
        <sz val="9"/>
        <rFont val="Arial"/>
        <family val="2"/>
      </rPr>
      <t>frcrrt</t>
    </r>
    <r>
      <rPr>
        <sz val="9"/>
        <rFont val="Arial"/>
        <family val="2"/>
      </rPr>
      <t xml:space="preserve"> = fraction of drug removed by CRRT</t>
    </r>
  </si>
  <si>
    <r>
      <rPr>
        <b/>
        <sz val="9"/>
        <rFont val="Arial"/>
        <family val="2"/>
      </rPr>
      <t xml:space="preserve">mdmf </t>
    </r>
    <r>
      <rPr>
        <sz val="9"/>
        <rFont val="Arial"/>
        <family val="2"/>
      </rPr>
      <t xml:space="preserve"> = maintenance dose multiplication factor</t>
    </r>
  </si>
  <si>
    <t>quinupristin/dalfopristin IV (NF)</t>
  </si>
  <si>
    <t>dalfopristin/quinupristin IV (NF)</t>
  </si>
  <si>
    <r>
      <rPr>
        <b/>
        <sz val="9"/>
        <rFont val="Arial"/>
        <family val="2"/>
      </rPr>
      <t>SEE</t>
    </r>
    <r>
      <rPr>
        <sz val="9"/>
        <rFont val="Arial"/>
        <family val="2"/>
      </rPr>
      <t xml:space="preserve"> quinupristin/dalfopristin</t>
    </r>
  </si>
  <si>
    <t>dalfopristin</t>
  </si>
  <si>
    <t>quinupristin</t>
  </si>
  <si>
    <t>5mg/kg trimethoprim q8hr</t>
  </si>
  <si>
    <t>sulfamethoxazole/trimethoprim IV/PO</t>
  </si>
  <si>
    <t>trimethoprim/sulfamethoxazole IV/PO</t>
  </si>
  <si>
    <r>
      <t>SEE</t>
    </r>
    <r>
      <rPr>
        <sz val="9"/>
        <rFont val="Arial"/>
        <family val="2"/>
      </rPr>
      <t xml:space="preserve"> sulfamethoxazole/trimethoprim</t>
    </r>
  </si>
  <si>
    <t># from renal function-based dose adjustments - adult OR guidelines for the pharmaokinetic/pharmacodynamic dose optimization of antibiotics for the treatment of gram-negative infections - adult</t>
  </si>
  <si>
    <r>
      <rPr>
        <b/>
        <sz val="9"/>
        <rFont val="Arial"/>
        <family val="2"/>
      </rPr>
      <t>* Table Level of Evidence</t>
    </r>
    <r>
      <rPr>
        <sz val="9"/>
        <rFont val="Arial"/>
        <family val="2"/>
      </rPr>
      <t>: Class 1, Level C</t>
    </r>
  </si>
  <si>
    <r>
      <t>ceftolozane/tazobactam IV</t>
    </r>
    <r>
      <rPr>
        <vertAlign val="superscript"/>
        <sz val="9"/>
        <rFont val="Arial"/>
        <family val="2"/>
      </rPr>
      <t>5</t>
    </r>
  </si>
  <si>
    <r>
      <t>cidofovir IV</t>
    </r>
    <r>
      <rPr>
        <vertAlign val="superscript"/>
        <sz val="9"/>
        <rFont val="Arial"/>
        <family val="2"/>
      </rPr>
      <t>6</t>
    </r>
  </si>
  <si>
    <r>
      <t>dalbavancin IV (NF)</t>
    </r>
    <r>
      <rPr>
        <vertAlign val="superscript"/>
        <sz val="9"/>
        <rFont val="Arial"/>
        <family val="2"/>
      </rPr>
      <t>7</t>
    </r>
  </si>
  <si>
    <r>
      <t>meropenem IV</t>
    </r>
    <r>
      <rPr>
        <vertAlign val="superscript"/>
        <sz val="9"/>
        <rFont val="Arial"/>
        <family val="2"/>
      </rPr>
      <t>8</t>
    </r>
  </si>
  <si>
    <r>
      <t>peramivir IV</t>
    </r>
    <r>
      <rPr>
        <vertAlign val="superscript"/>
        <sz val="9"/>
        <rFont val="Arial"/>
        <family val="2"/>
      </rPr>
      <t>9</t>
    </r>
  </si>
  <si>
    <r>
      <t>piperacillin/tazobactam IV</t>
    </r>
    <r>
      <rPr>
        <vertAlign val="superscript"/>
        <sz val="9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</si>
</sst>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Genev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Geneva"/>
      <family val="0"/>
    </font>
    <font>
      <sz val="9"/>
      <name val="Geneva"/>
      <family val="0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right"/>
    </xf>
    <xf numFmtId="0" fontId="5" fillId="34" borderId="0" xfId="0" applyFont="1" applyFill="1" applyAlignment="1">
      <alignment horizontal="center"/>
    </xf>
    <xf numFmtId="2" fontId="5" fillId="34" borderId="0" xfId="0" applyNumberFormat="1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114</xdr:row>
      <xdr:rowOff>0</xdr:rowOff>
    </xdr:from>
    <xdr:to>
      <xdr:col>5</xdr:col>
      <xdr:colOff>361950</xdr:colOff>
      <xdr:row>115</xdr:row>
      <xdr:rowOff>28575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14700" y="16878300"/>
          <a:ext cx="1457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119</xdr:row>
      <xdr:rowOff>0</xdr:rowOff>
    </xdr:from>
    <xdr:to>
      <xdr:col>5</xdr:col>
      <xdr:colOff>114300</xdr:colOff>
      <xdr:row>120</xdr:row>
      <xdr:rowOff>28575</xdr:rowOff>
    </xdr:to>
    <xdr:pic>
      <xdr:nvPicPr>
        <xdr:cNvPr id="2" name="Picture 9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14700" y="176784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123</xdr:row>
      <xdr:rowOff>0</xdr:rowOff>
    </xdr:from>
    <xdr:to>
      <xdr:col>5</xdr:col>
      <xdr:colOff>66675</xdr:colOff>
      <xdr:row>124</xdr:row>
      <xdr:rowOff>28575</xdr:rowOff>
    </xdr:to>
    <xdr:pic>
      <xdr:nvPicPr>
        <xdr:cNvPr id="3" name="Picture 9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14700" y="18326100"/>
          <a:ext cx="1162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127</xdr:row>
      <xdr:rowOff>0</xdr:rowOff>
    </xdr:from>
    <xdr:to>
      <xdr:col>4</xdr:col>
      <xdr:colOff>219075</xdr:colOff>
      <xdr:row>128</xdr:row>
      <xdr:rowOff>104775</xdr:rowOff>
    </xdr:to>
    <xdr:pic>
      <xdr:nvPicPr>
        <xdr:cNvPr id="4" name="Picture 9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14700" y="18973800"/>
          <a:ext cx="1000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130</xdr:row>
      <xdr:rowOff>0</xdr:rowOff>
    </xdr:from>
    <xdr:to>
      <xdr:col>5</xdr:col>
      <xdr:colOff>85725</xdr:colOff>
      <xdr:row>131</xdr:row>
      <xdr:rowOff>123825</xdr:rowOff>
    </xdr:to>
    <xdr:pic>
      <xdr:nvPicPr>
        <xdr:cNvPr id="5" name="Picture 9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14700" y="19459575"/>
          <a:ext cx="1181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132</xdr:row>
      <xdr:rowOff>0</xdr:rowOff>
    </xdr:from>
    <xdr:to>
      <xdr:col>8</xdr:col>
      <xdr:colOff>0</xdr:colOff>
      <xdr:row>133</xdr:row>
      <xdr:rowOff>38100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14700" y="19783425"/>
          <a:ext cx="2381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0" sqref="L40"/>
    </sheetView>
  </sheetViews>
  <sheetFormatPr defaultColWidth="9.140625" defaultRowHeight="12.75"/>
  <cols>
    <col min="1" max="1" width="36.7109375" style="24" customWidth="1"/>
    <col min="2" max="2" width="5.28125" style="21" customWidth="1"/>
    <col min="3" max="3" width="7.7109375" style="23" bestFit="1" customWidth="1"/>
    <col min="4" max="4" width="11.7109375" style="23" customWidth="1"/>
    <col min="5" max="5" width="4.7109375" style="23" customWidth="1"/>
    <col min="6" max="6" width="6.140625" style="23" customWidth="1"/>
    <col min="7" max="7" width="6.421875" style="23" customWidth="1"/>
    <col min="8" max="8" width="6.7109375" style="23" customWidth="1"/>
    <col min="9" max="9" width="8.00390625" style="23" customWidth="1"/>
    <col min="10" max="10" width="5.7109375" style="23" customWidth="1"/>
    <col min="11" max="11" width="11.140625" style="23" customWidth="1"/>
    <col min="12" max="12" width="49.57421875" style="21" customWidth="1"/>
    <col min="13" max="13" width="16.28125" style="21" customWidth="1"/>
    <col min="14" max="14" width="78.8515625" style="26" customWidth="1"/>
    <col min="15" max="16384" width="9.140625" style="23" customWidth="1"/>
  </cols>
  <sheetData>
    <row r="1" spans="1:14" s="19" customFormat="1" ht="12" thickBot="1" thickTop="1">
      <c r="A1" s="16" t="s">
        <v>0</v>
      </c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26"/>
    </row>
    <row r="2" spans="1:11" ht="12" thickBot="1">
      <c r="A2" s="20"/>
      <c r="C2" s="22"/>
      <c r="D2" s="21" t="s">
        <v>1</v>
      </c>
      <c r="E2" s="21"/>
      <c r="F2" s="21"/>
      <c r="G2" s="21"/>
      <c r="H2" s="21"/>
      <c r="I2" s="21"/>
      <c r="J2" s="21"/>
      <c r="K2" s="21"/>
    </row>
    <row r="3" spans="1:11" ht="12" thickBot="1">
      <c r="A3" s="64" t="s">
        <v>107</v>
      </c>
      <c r="C3" s="22"/>
      <c r="D3" s="65" t="s">
        <v>100</v>
      </c>
      <c r="E3" s="21"/>
      <c r="F3" s="21"/>
      <c r="G3" s="21"/>
      <c r="H3" s="21"/>
      <c r="I3" s="21"/>
      <c r="J3" s="21"/>
      <c r="K3" s="21"/>
    </row>
    <row r="4" spans="1:13" ht="12" thickBot="1">
      <c r="A4" s="20">
        <v>3000</v>
      </c>
      <c r="C4" s="22"/>
      <c r="D4" s="25">
        <v>70</v>
      </c>
      <c r="E4" s="21"/>
      <c r="F4" s="21"/>
      <c r="G4" s="21" t="s">
        <v>2</v>
      </c>
      <c r="H4" s="21" t="s">
        <v>3</v>
      </c>
      <c r="I4" s="21" t="s">
        <v>4</v>
      </c>
      <c r="J4" s="21"/>
      <c r="K4" s="21"/>
      <c r="M4" s="21" t="s">
        <v>5</v>
      </c>
    </row>
    <row r="5" spans="2:13" ht="11.25">
      <c r="B5" s="21" t="s">
        <v>6</v>
      </c>
      <c r="C5" s="22" t="s">
        <v>6</v>
      </c>
      <c r="D5" s="21" t="s">
        <v>7</v>
      </c>
      <c r="E5" s="21"/>
      <c r="F5" s="26" t="s">
        <v>8</v>
      </c>
      <c r="G5" s="21" t="s">
        <v>9</v>
      </c>
      <c r="H5" s="21" t="s">
        <v>9</v>
      </c>
      <c r="I5" s="21" t="s">
        <v>10</v>
      </c>
      <c r="J5" s="21"/>
      <c r="K5" s="21"/>
      <c r="M5" s="21" t="s">
        <v>11</v>
      </c>
    </row>
    <row r="6" spans="1:14" ht="12" thickBot="1">
      <c r="A6" s="27" t="s">
        <v>12</v>
      </c>
      <c r="B6" s="28" t="s">
        <v>13</v>
      </c>
      <c r="C6" s="29" t="s">
        <v>14</v>
      </c>
      <c r="D6" s="28" t="s">
        <v>15</v>
      </c>
      <c r="E6" s="28" t="s">
        <v>16</v>
      </c>
      <c r="F6" s="28" t="s">
        <v>17</v>
      </c>
      <c r="G6" s="28" t="s">
        <v>18</v>
      </c>
      <c r="H6" s="28" t="s">
        <v>19</v>
      </c>
      <c r="I6" s="28" t="s">
        <v>17</v>
      </c>
      <c r="J6" s="30" t="s">
        <v>20</v>
      </c>
      <c r="K6" s="30" t="s">
        <v>21</v>
      </c>
      <c r="L6" s="28" t="s">
        <v>326</v>
      </c>
      <c r="M6" s="28" t="s">
        <v>22</v>
      </c>
      <c r="N6" s="41" t="s">
        <v>316</v>
      </c>
    </row>
    <row r="7" spans="1:14" ht="12" thickTop="1">
      <c r="A7" s="32" t="s">
        <v>108</v>
      </c>
      <c r="B7" s="33" t="s">
        <v>24</v>
      </c>
      <c r="C7" s="34">
        <f aca="true" t="shared" si="0" ref="C7:C14">$D$4*$B7</f>
        <v>56</v>
      </c>
      <c r="D7" s="21">
        <v>21</v>
      </c>
      <c r="E7" s="34">
        <f aca="true" t="shared" si="1" ref="E7:E108">(100-D7)/100</f>
        <v>0.79</v>
      </c>
      <c r="F7" s="34">
        <f aca="true" t="shared" si="2" ref="F7:F15">$E7*($A$4/60)</f>
        <v>39.5</v>
      </c>
      <c r="G7" s="21" t="s">
        <v>25</v>
      </c>
      <c r="H7" s="34">
        <f aca="true" t="shared" si="3" ref="H7:H77">0.693/$G7</f>
        <v>0.03553846153846153</v>
      </c>
      <c r="I7" s="34">
        <f>(($C7*$H7)*1000)/60</f>
        <v>33.169230769230765</v>
      </c>
      <c r="J7" s="34">
        <f aca="true" t="shared" si="4" ref="J7:J76">$F7/($I7+$F7)</f>
        <v>0.5435588017360009</v>
      </c>
      <c r="K7" s="34">
        <f aca="true" t="shared" si="5" ref="K7:K76">1/(1-$J7)</f>
        <v>2.190862708719852</v>
      </c>
      <c r="L7" s="36" t="s">
        <v>110</v>
      </c>
      <c r="M7" s="21" t="s">
        <v>27</v>
      </c>
      <c r="N7" s="26" t="s">
        <v>111</v>
      </c>
    </row>
    <row r="8" spans="1:14" ht="11.25">
      <c r="A8" s="24" t="s">
        <v>109</v>
      </c>
      <c r="B8" s="33" t="s">
        <v>24</v>
      </c>
      <c r="C8" s="34">
        <f t="shared" si="0"/>
        <v>56</v>
      </c>
      <c r="D8" s="21">
        <v>21</v>
      </c>
      <c r="E8" s="34">
        <f t="shared" si="1"/>
        <v>0.79</v>
      </c>
      <c r="F8" s="34">
        <f t="shared" si="2"/>
        <v>39.5</v>
      </c>
      <c r="G8" s="21" t="s">
        <v>25</v>
      </c>
      <c r="H8" s="34">
        <f t="shared" si="3"/>
        <v>0.03553846153846153</v>
      </c>
      <c r="I8" s="34">
        <f aca="true" t="shared" si="6" ref="I8:I77">(($C8*$H8)*1000)/60</f>
        <v>33.169230769230765</v>
      </c>
      <c r="J8" s="34">
        <f t="shared" si="4"/>
        <v>0.5435588017360009</v>
      </c>
      <c r="K8" s="34">
        <f t="shared" si="5"/>
        <v>2.190862708719852</v>
      </c>
      <c r="L8" s="36" t="s">
        <v>116</v>
      </c>
      <c r="M8" s="21" t="s">
        <v>27</v>
      </c>
      <c r="N8" s="31" t="s">
        <v>197</v>
      </c>
    </row>
    <row r="9" spans="1:14" ht="11.25">
      <c r="A9" s="32" t="s">
        <v>249</v>
      </c>
      <c r="B9" s="33">
        <v>0.39</v>
      </c>
      <c r="C9" s="34">
        <f t="shared" si="0"/>
        <v>27.3</v>
      </c>
      <c r="D9" s="21">
        <v>4</v>
      </c>
      <c r="E9" s="34">
        <f t="shared" si="1"/>
        <v>0.96</v>
      </c>
      <c r="F9" s="34">
        <f t="shared" si="2"/>
        <v>48</v>
      </c>
      <c r="G9" s="21">
        <v>60</v>
      </c>
      <c r="H9" s="34">
        <f t="shared" si="3"/>
        <v>0.01155</v>
      </c>
      <c r="I9" s="34">
        <f t="shared" si="6"/>
        <v>5.25525</v>
      </c>
      <c r="J9" s="34">
        <f t="shared" si="4"/>
        <v>0.9013195882096131</v>
      </c>
      <c r="K9" s="34">
        <f t="shared" si="5"/>
        <v>10.133723419437702</v>
      </c>
      <c r="L9" s="36" t="s">
        <v>184</v>
      </c>
      <c r="M9" s="21" t="s">
        <v>27</v>
      </c>
      <c r="N9" s="31" t="s">
        <v>185</v>
      </c>
    </row>
    <row r="10" spans="1:14" ht="11.25">
      <c r="A10" s="24" t="s">
        <v>230</v>
      </c>
      <c r="B10" s="33">
        <v>4.8</v>
      </c>
      <c r="C10" s="34">
        <f t="shared" si="0"/>
        <v>336</v>
      </c>
      <c r="D10" s="21">
        <v>59</v>
      </c>
      <c r="E10" s="34">
        <f t="shared" si="1"/>
        <v>0.41</v>
      </c>
      <c r="F10" s="34">
        <f t="shared" si="2"/>
        <v>20.5</v>
      </c>
      <c r="G10" s="21">
        <v>192</v>
      </c>
      <c r="H10" s="34">
        <f t="shared" si="3"/>
        <v>0.0036093749999999997</v>
      </c>
      <c r="I10" s="34">
        <f t="shared" si="6"/>
        <v>20.2125</v>
      </c>
      <c r="J10" s="34">
        <f t="shared" si="4"/>
        <v>0.5035308566165183</v>
      </c>
      <c r="K10" s="34">
        <f t="shared" si="5"/>
        <v>2.014223871366729</v>
      </c>
      <c r="L10" s="36" t="s">
        <v>112</v>
      </c>
      <c r="M10" s="21" t="s">
        <v>27</v>
      </c>
      <c r="N10" s="31" t="s">
        <v>198</v>
      </c>
    </row>
    <row r="11" spans="1:15" ht="11.25">
      <c r="A11" s="32" t="s">
        <v>231</v>
      </c>
      <c r="B11" s="21">
        <v>0.41</v>
      </c>
      <c r="C11" s="34">
        <f t="shared" si="0"/>
        <v>28.7</v>
      </c>
      <c r="D11" s="21">
        <v>4</v>
      </c>
      <c r="E11" s="34">
        <f t="shared" si="1"/>
        <v>0.96</v>
      </c>
      <c r="F11" s="34">
        <f t="shared" si="2"/>
        <v>48</v>
      </c>
      <c r="G11" s="21">
        <v>82</v>
      </c>
      <c r="H11" s="34">
        <f t="shared" si="3"/>
        <v>0.00845121951219512</v>
      </c>
      <c r="I11" s="34">
        <f t="shared" si="6"/>
        <v>4.0424999999999995</v>
      </c>
      <c r="J11" s="34">
        <f t="shared" si="4"/>
        <v>0.9223231013114283</v>
      </c>
      <c r="K11" s="34">
        <f t="shared" si="5"/>
        <v>12.873840445269032</v>
      </c>
      <c r="L11" s="36" t="s">
        <v>186</v>
      </c>
      <c r="M11" s="21" t="s">
        <v>30</v>
      </c>
      <c r="N11" s="31" t="s">
        <v>196</v>
      </c>
      <c r="O11" s="35"/>
    </row>
    <row r="12" spans="1:14" ht="11.25">
      <c r="A12" s="24" t="s">
        <v>232</v>
      </c>
      <c r="B12" s="33">
        <v>0.36</v>
      </c>
      <c r="C12" s="34">
        <f t="shared" si="0"/>
        <v>25.2</v>
      </c>
      <c r="D12" s="21">
        <v>12.6</v>
      </c>
      <c r="E12" s="34">
        <f t="shared" si="1"/>
        <v>0.8740000000000001</v>
      </c>
      <c r="F12" s="34">
        <f t="shared" si="2"/>
        <v>43.7</v>
      </c>
      <c r="G12" s="21">
        <v>21</v>
      </c>
      <c r="H12" s="34">
        <f t="shared" si="3"/>
        <v>0.032999999999999995</v>
      </c>
      <c r="I12" s="34">
        <f t="shared" si="6"/>
        <v>13.859999999999998</v>
      </c>
      <c r="J12" s="34">
        <f t="shared" si="4"/>
        <v>0.7592077831827658</v>
      </c>
      <c r="K12" s="34">
        <f t="shared" si="5"/>
        <v>4.152958152958154</v>
      </c>
      <c r="L12" s="36" t="s">
        <v>115</v>
      </c>
      <c r="M12" s="21" t="s">
        <v>27</v>
      </c>
      <c r="N12" s="31" t="s">
        <v>172</v>
      </c>
    </row>
    <row r="13" spans="1:14" ht="11.25">
      <c r="A13" s="24" t="s">
        <v>233</v>
      </c>
      <c r="B13" s="33">
        <v>4</v>
      </c>
      <c r="C13" s="34">
        <f t="shared" si="0"/>
        <v>280</v>
      </c>
      <c r="D13" s="21" t="s">
        <v>34</v>
      </c>
      <c r="E13" s="34">
        <f t="shared" si="1"/>
        <v>0.1</v>
      </c>
      <c r="F13" s="34">
        <f t="shared" si="2"/>
        <v>5</v>
      </c>
      <c r="G13" s="21">
        <v>360</v>
      </c>
      <c r="H13" s="34">
        <f t="shared" si="3"/>
        <v>0.0019249999999999998</v>
      </c>
      <c r="I13" s="34">
        <f t="shared" si="6"/>
        <v>8.98333333333333</v>
      </c>
      <c r="J13" s="34">
        <f t="shared" si="4"/>
        <v>0.3575685339690108</v>
      </c>
      <c r="K13" s="34">
        <f t="shared" si="5"/>
        <v>1.5565862708719853</v>
      </c>
      <c r="L13" s="36" t="s">
        <v>119</v>
      </c>
      <c r="M13" s="21" t="s">
        <v>35</v>
      </c>
      <c r="N13" s="31" t="s">
        <v>321</v>
      </c>
    </row>
    <row r="14" spans="1:14" ht="11.25">
      <c r="A14" s="24" t="s">
        <v>234</v>
      </c>
      <c r="B14" s="33">
        <v>0.32</v>
      </c>
      <c r="C14" s="34">
        <f t="shared" si="0"/>
        <v>22.400000000000002</v>
      </c>
      <c r="D14" s="21">
        <v>20</v>
      </c>
      <c r="E14" s="34">
        <f t="shared" si="1"/>
        <v>0.8</v>
      </c>
      <c r="F14" s="34">
        <f t="shared" si="2"/>
        <v>40</v>
      </c>
      <c r="G14" s="21">
        <v>20</v>
      </c>
      <c r="H14" s="34">
        <f t="shared" si="3"/>
        <v>0.03465</v>
      </c>
      <c r="I14" s="34">
        <f t="shared" si="6"/>
        <v>12.936000000000002</v>
      </c>
      <c r="J14" s="34">
        <f t="shared" si="4"/>
        <v>0.755629439322956</v>
      </c>
      <c r="K14" s="34">
        <f t="shared" si="5"/>
        <v>4.092145949288806</v>
      </c>
      <c r="L14" s="36" t="s">
        <v>113</v>
      </c>
      <c r="M14" s="21" t="s">
        <v>27</v>
      </c>
      <c r="N14" s="31" t="s">
        <v>114</v>
      </c>
    </row>
    <row r="15" spans="1:14" ht="11.25">
      <c r="A15" s="24" t="s">
        <v>250</v>
      </c>
      <c r="B15" s="33"/>
      <c r="C15" s="34">
        <v>50</v>
      </c>
      <c r="D15" s="21">
        <v>99</v>
      </c>
      <c r="E15" s="34">
        <f t="shared" si="1"/>
        <v>0.01</v>
      </c>
      <c r="F15" s="34">
        <f t="shared" si="2"/>
        <v>0.5</v>
      </c>
      <c r="G15" s="21">
        <v>26.5</v>
      </c>
      <c r="H15" s="34">
        <f t="shared" si="3"/>
        <v>0.026150943396226412</v>
      </c>
      <c r="I15" s="34">
        <f t="shared" si="6"/>
        <v>21.792452830188676</v>
      </c>
      <c r="J15" s="34">
        <f t="shared" si="4"/>
        <v>0.02242911553110453</v>
      </c>
      <c r="K15" s="34">
        <f t="shared" si="5"/>
        <v>1.0229437229437228</v>
      </c>
      <c r="L15" s="36" t="s">
        <v>117</v>
      </c>
      <c r="M15" s="21" t="s">
        <v>35</v>
      </c>
      <c r="N15" s="31" t="s">
        <v>321</v>
      </c>
    </row>
    <row r="16" spans="1:14" ht="11.25">
      <c r="A16" s="24" t="s">
        <v>235</v>
      </c>
      <c r="B16" s="33">
        <v>0.6</v>
      </c>
      <c r="C16" s="34">
        <f>$D$4*$B16</f>
        <v>42</v>
      </c>
      <c r="D16" s="21">
        <v>99.9</v>
      </c>
      <c r="E16" s="34">
        <f t="shared" si="1"/>
        <v>0.0009999999999999432</v>
      </c>
      <c r="F16" s="34">
        <f>$E16*($A$4/60)</f>
        <v>0.04999999999999716</v>
      </c>
      <c r="G16" s="21">
        <v>69</v>
      </c>
      <c r="H16" s="34">
        <f t="shared" si="3"/>
        <v>0.010043478260869565</v>
      </c>
      <c r="I16" s="34">
        <f t="shared" si="6"/>
        <v>7.030434782608696</v>
      </c>
      <c r="J16" s="34">
        <f t="shared" si="4"/>
        <v>0.007061713233036138</v>
      </c>
      <c r="K16" s="34">
        <f t="shared" si="5"/>
        <v>1.007111935683364</v>
      </c>
      <c r="L16" s="36" t="s">
        <v>118</v>
      </c>
      <c r="M16" s="21" t="s">
        <v>35</v>
      </c>
      <c r="N16" s="31" t="s">
        <v>322</v>
      </c>
    </row>
    <row r="17" spans="1:14" ht="11.25">
      <c r="A17" s="24" t="s">
        <v>236</v>
      </c>
      <c r="B17" s="33" t="s">
        <v>38</v>
      </c>
      <c r="C17" s="34">
        <f>$D$4*$B17</f>
        <v>2170</v>
      </c>
      <c r="D17" s="21">
        <v>10</v>
      </c>
      <c r="E17" s="34">
        <f t="shared" si="1"/>
        <v>0.9</v>
      </c>
      <c r="F17" s="34">
        <f aca="true" t="shared" si="7" ref="F17:F108">$E17*($A$4/60)</f>
        <v>45</v>
      </c>
      <c r="G17" s="21">
        <v>70</v>
      </c>
      <c r="H17" s="34">
        <f t="shared" si="3"/>
        <v>0.009899999999999999</v>
      </c>
      <c r="I17" s="34">
        <f t="shared" si="6"/>
        <v>358.04999999999995</v>
      </c>
      <c r="J17" s="34">
        <f t="shared" si="4"/>
        <v>0.11164867882396726</v>
      </c>
      <c r="K17" s="34">
        <f t="shared" si="5"/>
        <v>1.125680770842061</v>
      </c>
      <c r="L17" s="36" t="s">
        <v>115</v>
      </c>
      <c r="M17" s="21" t="s">
        <v>35</v>
      </c>
      <c r="N17" s="31" t="s">
        <v>323</v>
      </c>
    </row>
    <row r="18" spans="1:14" ht="11.25">
      <c r="A18" s="32" t="s">
        <v>237</v>
      </c>
      <c r="B18" s="21">
        <v>0.22</v>
      </c>
      <c r="C18" s="34">
        <f>$D$4*$B18</f>
        <v>15.4</v>
      </c>
      <c r="D18" s="21">
        <v>55</v>
      </c>
      <c r="E18" s="34">
        <f t="shared" si="1"/>
        <v>0.45</v>
      </c>
      <c r="F18" s="34">
        <f t="shared" si="7"/>
        <v>22.5</v>
      </c>
      <c r="G18" s="21">
        <v>8.4</v>
      </c>
      <c r="H18" s="34">
        <f t="shared" si="3"/>
        <v>0.08249999999999999</v>
      </c>
      <c r="I18" s="34">
        <f t="shared" si="6"/>
        <v>21.175</v>
      </c>
      <c r="J18" s="34">
        <f t="shared" si="4"/>
        <v>0.5151688609044076</v>
      </c>
      <c r="K18" s="34">
        <f t="shared" si="5"/>
        <v>2.0625737898465175</v>
      </c>
      <c r="L18" s="36" t="s">
        <v>199</v>
      </c>
      <c r="M18" s="21" t="s">
        <v>27</v>
      </c>
      <c r="N18" s="31" t="s">
        <v>136</v>
      </c>
    </row>
    <row r="19" spans="1:14" ht="11.25">
      <c r="A19" s="24" t="s">
        <v>251</v>
      </c>
      <c r="B19" s="21" t="s">
        <v>42</v>
      </c>
      <c r="C19" s="34">
        <v>10.4</v>
      </c>
      <c r="D19" s="21" t="s">
        <v>43</v>
      </c>
      <c r="E19" s="34">
        <f t="shared" si="1"/>
        <v>0.03</v>
      </c>
      <c r="F19" s="34">
        <f t="shared" si="7"/>
        <v>1.5</v>
      </c>
      <c r="G19" s="21" t="s">
        <v>44</v>
      </c>
      <c r="H19" s="34">
        <f t="shared" si="3"/>
        <v>0.063</v>
      </c>
      <c r="I19" s="34">
        <f t="shared" si="6"/>
        <v>10.92</v>
      </c>
      <c r="J19" s="34">
        <f t="shared" si="4"/>
        <v>0.12077294685990338</v>
      </c>
      <c r="K19" s="34">
        <f t="shared" si="5"/>
        <v>1.1373626373626373</v>
      </c>
      <c r="L19" s="36" t="s">
        <v>120</v>
      </c>
      <c r="M19" s="21" t="s">
        <v>35</v>
      </c>
      <c r="N19" s="31" t="s">
        <v>321</v>
      </c>
    </row>
    <row r="20" spans="1:14" ht="11.25">
      <c r="A20" s="32" t="s">
        <v>252</v>
      </c>
      <c r="B20" s="21">
        <v>0.35</v>
      </c>
      <c r="C20" s="34">
        <f>$D$4*$B20</f>
        <v>24.5</v>
      </c>
      <c r="D20" s="21">
        <v>25</v>
      </c>
      <c r="E20" s="34">
        <f t="shared" si="1"/>
        <v>0.75</v>
      </c>
      <c r="F20" s="34">
        <f t="shared" si="7"/>
        <v>37.5</v>
      </c>
      <c r="G20" s="21">
        <v>3</v>
      </c>
      <c r="H20" s="34">
        <f t="shared" si="3"/>
        <v>0.23099999999999998</v>
      </c>
      <c r="I20" s="34">
        <f t="shared" si="6"/>
        <v>94.32499999999999</v>
      </c>
      <c r="J20" s="34">
        <f t="shared" si="4"/>
        <v>0.2844680447563057</v>
      </c>
      <c r="K20" s="34">
        <f t="shared" si="5"/>
        <v>1.397561622051418</v>
      </c>
      <c r="L20" s="36" t="s">
        <v>132</v>
      </c>
      <c r="M20" s="21" t="s">
        <v>27</v>
      </c>
      <c r="N20" s="31" t="s">
        <v>322</v>
      </c>
    </row>
    <row r="21" spans="1:14" ht="11.25">
      <c r="A21" s="32" t="s">
        <v>253</v>
      </c>
      <c r="B21" s="21">
        <v>0.33</v>
      </c>
      <c r="C21" s="34">
        <f>$D$4*$B21</f>
        <v>23.1</v>
      </c>
      <c r="D21" s="21">
        <v>20</v>
      </c>
      <c r="E21" s="34">
        <f t="shared" si="1"/>
        <v>0.8</v>
      </c>
      <c r="F21" s="34">
        <f t="shared" si="7"/>
        <v>40</v>
      </c>
      <c r="G21" s="21">
        <v>24</v>
      </c>
      <c r="H21" s="34">
        <f t="shared" si="3"/>
        <v>0.028874999999999998</v>
      </c>
      <c r="I21" s="34">
        <f t="shared" si="6"/>
        <v>11.116875</v>
      </c>
      <c r="J21" s="34">
        <f t="shared" si="4"/>
        <v>0.7825204494601832</v>
      </c>
      <c r="K21" s="34">
        <f t="shared" si="5"/>
        <v>4.598133468263339</v>
      </c>
      <c r="L21" s="36" t="s">
        <v>133</v>
      </c>
      <c r="M21" s="21" t="s">
        <v>27</v>
      </c>
      <c r="N21" s="31" t="s">
        <v>134</v>
      </c>
    </row>
    <row r="22" spans="1:14" ht="11.25">
      <c r="A22" s="24" t="s">
        <v>238</v>
      </c>
      <c r="B22" s="21">
        <v>0.22</v>
      </c>
      <c r="C22" s="34">
        <f>$D$4*$B22</f>
        <v>15.4</v>
      </c>
      <c r="D22" s="21">
        <v>72</v>
      </c>
      <c r="E22" s="34">
        <f t="shared" si="1"/>
        <v>0.28</v>
      </c>
      <c r="F22" s="34">
        <f t="shared" si="7"/>
        <v>14.000000000000002</v>
      </c>
      <c r="G22" s="21">
        <v>32.5</v>
      </c>
      <c r="H22" s="34">
        <f t="shared" si="3"/>
        <v>0.02132307692307692</v>
      </c>
      <c r="I22" s="34">
        <f t="shared" si="6"/>
        <v>5.472923076923077</v>
      </c>
      <c r="J22" s="34">
        <f t="shared" si="4"/>
        <v>0.7189470191350515</v>
      </c>
      <c r="K22" s="34">
        <f t="shared" si="5"/>
        <v>3.5580480125934684</v>
      </c>
      <c r="L22" s="36" t="s">
        <v>138</v>
      </c>
      <c r="M22" s="21" t="s">
        <v>27</v>
      </c>
      <c r="N22" s="31" t="s">
        <v>194</v>
      </c>
    </row>
    <row r="23" spans="1:14" ht="11.25">
      <c r="A23" s="32" t="s">
        <v>254</v>
      </c>
      <c r="B23" s="21">
        <v>0.35</v>
      </c>
      <c r="C23" s="34">
        <f>$D$4*$B23</f>
        <v>24.5</v>
      </c>
      <c r="D23" s="21">
        <v>60</v>
      </c>
      <c r="E23" s="34">
        <f t="shared" si="1"/>
        <v>0.4</v>
      </c>
      <c r="F23" s="34">
        <f t="shared" si="7"/>
        <v>20</v>
      </c>
      <c r="G23" s="21">
        <v>16</v>
      </c>
      <c r="H23" s="34">
        <f t="shared" si="3"/>
        <v>0.0433125</v>
      </c>
      <c r="I23" s="34">
        <f t="shared" si="6"/>
        <v>17.6859375</v>
      </c>
      <c r="J23" s="34">
        <f t="shared" si="4"/>
        <v>0.5307019362328455</v>
      </c>
      <c r="K23" s="34">
        <f t="shared" si="5"/>
        <v>2.1308419471684776</v>
      </c>
      <c r="L23" s="36" t="s">
        <v>128</v>
      </c>
      <c r="M23" s="21" t="s">
        <v>27</v>
      </c>
      <c r="N23" s="31" t="s">
        <v>129</v>
      </c>
    </row>
    <row r="24" spans="1:14" ht="11.25">
      <c r="A24" s="32" t="s">
        <v>255</v>
      </c>
      <c r="C24" s="34">
        <v>9.3</v>
      </c>
      <c r="D24" s="21">
        <v>88</v>
      </c>
      <c r="E24" s="34">
        <f t="shared" si="1"/>
        <v>0.12</v>
      </c>
      <c r="F24" s="34">
        <f t="shared" si="7"/>
        <v>6</v>
      </c>
      <c r="G24" s="21">
        <v>4.7</v>
      </c>
      <c r="H24" s="34">
        <f t="shared" si="3"/>
        <v>0.1474468085106383</v>
      </c>
      <c r="I24" s="34">
        <f t="shared" si="6"/>
        <v>22.854255319148937</v>
      </c>
      <c r="J24" s="34">
        <f t="shared" si="4"/>
        <v>0.20794159938059947</v>
      </c>
      <c r="K24" s="34">
        <f t="shared" si="5"/>
        <v>1.2625331657589722</v>
      </c>
      <c r="L24" s="36" t="s">
        <v>137</v>
      </c>
      <c r="M24" s="21" t="s">
        <v>27</v>
      </c>
      <c r="N24" s="26" t="s">
        <v>322</v>
      </c>
    </row>
    <row r="25" spans="1:14" ht="11.25">
      <c r="A25" s="32" t="s">
        <v>239</v>
      </c>
      <c r="B25" s="33">
        <v>0.3</v>
      </c>
      <c r="C25" s="34">
        <f aca="true" t="shared" si="8" ref="C25:C34">$D$4*$B25</f>
        <v>21</v>
      </c>
      <c r="D25" s="21">
        <v>16</v>
      </c>
      <c r="E25" s="34">
        <f t="shared" si="1"/>
        <v>0.84</v>
      </c>
      <c r="F25" s="34">
        <f t="shared" si="7"/>
        <v>42</v>
      </c>
      <c r="G25" s="21">
        <v>18</v>
      </c>
      <c r="H25" s="34">
        <f t="shared" si="3"/>
        <v>0.0385</v>
      </c>
      <c r="I25" s="34">
        <f t="shared" si="6"/>
        <v>13.475</v>
      </c>
      <c r="J25" s="34">
        <f t="shared" si="4"/>
        <v>0.7570977917981072</v>
      </c>
      <c r="K25" s="34">
        <f t="shared" si="5"/>
        <v>4.116883116883116</v>
      </c>
      <c r="L25" s="36" t="s">
        <v>214</v>
      </c>
      <c r="M25" s="21" t="s">
        <v>27</v>
      </c>
      <c r="N25" s="31" t="s">
        <v>317</v>
      </c>
    </row>
    <row r="26" spans="1:14" ht="11.25">
      <c r="A26" s="32" t="s">
        <v>256</v>
      </c>
      <c r="B26" s="33">
        <v>1.1</v>
      </c>
      <c r="C26" s="34">
        <f t="shared" si="8"/>
        <v>77</v>
      </c>
      <c r="D26" s="21">
        <v>50</v>
      </c>
      <c r="E26" s="34">
        <f t="shared" si="1"/>
        <v>0.5</v>
      </c>
      <c r="F26" s="34">
        <f t="shared" si="7"/>
        <v>25</v>
      </c>
      <c r="G26" s="21">
        <v>12</v>
      </c>
      <c r="H26" s="34">
        <f t="shared" si="3"/>
        <v>0.057749999999999996</v>
      </c>
      <c r="I26" s="34">
        <f t="shared" si="6"/>
        <v>74.1125</v>
      </c>
      <c r="J26" s="34">
        <f t="shared" si="4"/>
        <v>0.2522386177323748</v>
      </c>
      <c r="K26" s="34">
        <f t="shared" si="5"/>
        <v>1.3373250126496878</v>
      </c>
      <c r="L26" s="36" t="s">
        <v>137</v>
      </c>
      <c r="M26" s="21" t="s">
        <v>27</v>
      </c>
      <c r="N26" s="26" t="s">
        <v>322</v>
      </c>
    </row>
    <row r="27" spans="1:14" ht="11.25">
      <c r="A27" s="32" t="s">
        <v>257</v>
      </c>
      <c r="B27" s="21">
        <v>0.55</v>
      </c>
      <c r="C27" s="34">
        <f t="shared" si="8"/>
        <v>38.5</v>
      </c>
      <c r="D27" s="21">
        <v>27</v>
      </c>
      <c r="E27" s="34">
        <f t="shared" si="1"/>
        <v>0.73</v>
      </c>
      <c r="F27" s="34">
        <f t="shared" si="7"/>
        <v>36.5</v>
      </c>
      <c r="G27" s="21">
        <v>15.7</v>
      </c>
      <c r="H27" s="34">
        <f t="shared" si="3"/>
        <v>0.04414012738853503</v>
      </c>
      <c r="I27" s="34">
        <f t="shared" si="6"/>
        <v>28.323248407643312</v>
      </c>
      <c r="J27" s="34">
        <f t="shared" si="4"/>
        <v>0.563069591490825</v>
      </c>
      <c r="K27" s="34">
        <f t="shared" si="5"/>
        <v>2.288693989992691</v>
      </c>
      <c r="L27" s="36" t="s">
        <v>138</v>
      </c>
      <c r="M27" s="21" t="s">
        <v>27</v>
      </c>
      <c r="N27" s="26" t="s">
        <v>139</v>
      </c>
    </row>
    <row r="28" spans="1:14" ht="11.25">
      <c r="A28" s="32" t="s">
        <v>258</v>
      </c>
      <c r="B28" s="21">
        <v>0.15</v>
      </c>
      <c r="C28" s="34">
        <f t="shared" si="8"/>
        <v>10.5</v>
      </c>
      <c r="D28" s="21">
        <v>76</v>
      </c>
      <c r="E28" s="34">
        <f t="shared" si="1"/>
        <v>0.24</v>
      </c>
      <c r="F28" s="34">
        <f t="shared" si="7"/>
        <v>12</v>
      </c>
      <c r="G28" s="21">
        <v>20</v>
      </c>
      <c r="H28" s="34">
        <f t="shared" si="3"/>
        <v>0.03465</v>
      </c>
      <c r="I28" s="34">
        <f t="shared" si="6"/>
        <v>6.06375</v>
      </c>
      <c r="J28" s="34">
        <f t="shared" si="4"/>
        <v>0.6643138883122276</v>
      </c>
      <c r="K28" s="34">
        <f t="shared" si="5"/>
        <v>2.978973407544837</v>
      </c>
      <c r="L28" s="36" t="s">
        <v>142</v>
      </c>
      <c r="M28" s="21" t="s">
        <v>27</v>
      </c>
      <c r="N28" s="26" t="s">
        <v>138</v>
      </c>
    </row>
    <row r="29" spans="1:14" ht="11.25">
      <c r="A29" s="32" t="s">
        <v>259</v>
      </c>
      <c r="B29" s="21">
        <v>1.2</v>
      </c>
      <c r="C29" s="34">
        <f t="shared" si="8"/>
        <v>84</v>
      </c>
      <c r="D29" s="21" t="s">
        <v>52</v>
      </c>
      <c r="E29" s="34">
        <f t="shared" si="1"/>
        <v>0.67</v>
      </c>
      <c r="F29" s="34">
        <f t="shared" si="7"/>
        <v>33.5</v>
      </c>
      <c r="G29" s="21">
        <v>26.4</v>
      </c>
      <c r="H29" s="34">
        <f t="shared" si="3"/>
        <v>0.02625</v>
      </c>
      <c r="I29" s="34">
        <f t="shared" si="6"/>
        <v>36.75</v>
      </c>
      <c r="J29" s="34">
        <f t="shared" si="4"/>
        <v>0.47686832740213525</v>
      </c>
      <c r="K29" s="34">
        <f t="shared" si="5"/>
        <v>1.9115646258503403</v>
      </c>
      <c r="L29" s="36" t="s">
        <v>141</v>
      </c>
      <c r="M29" s="21" t="s">
        <v>27</v>
      </c>
      <c r="N29" s="26" t="s">
        <v>213</v>
      </c>
    </row>
    <row r="30" spans="1:14" ht="11.25">
      <c r="A30" s="32" t="s">
        <v>260</v>
      </c>
      <c r="B30" s="21">
        <v>0.23</v>
      </c>
      <c r="C30" s="34">
        <f t="shared" si="8"/>
        <v>16.1</v>
      </c>
      <c r="D30" s="21">
        <v>35</v>
      </c>
      <c r="E30" s="34">
        <f t="shared" si="1"/>
        <v>0.65</v>
      </c>
      <c r="F30" s="34">
        <f t="shared" si="7"/>
        <v>32.5</v>
      </c>
      <c r="G30" s="21">
        <v>6</v>
      </c>
      <c r="H30" s="34">
        <f t="shared" si="3"/>
        <v>0.11549999999999999</v>
      </c>
      <c r="I30" s="34">
        <f t="shared" si="6"/>
        <v>30.9925</v>
      </c>
      <c r="J30" s="34">
        <f t="shared" si="4"/>
        <v>0.5118714808835689</v>
      </c>
      <c r="K30" s="34">
        <f t="shared" si="5"/>
        <v>2.048640800193595</v>
      </c>
      <c r="L30" s="36" t="s">
        <v>149</v>
      </c>
      <c r="M30" s="21" t="s">
        <v>30</v>
      </c>
      <c r="N30" s="26" t="s">
        <v>200</v>
      </c>
    </row>
    <row r="31" spans="1:14" ht="11.25">
      <c r="A31" s="32" t="s">
        <v>261</v>
      </c>
      <c r="B31" s="21">
        <v>0.2</v>
      </c>
      <c r="C31" s="34">
        <f t="shared" si="8"/>
        <v>14</v>
      </c>
      <c r="D31" s="21">
        <v>41</v>
      </c>
      <c r="E31" s="34">
        <f t="shared" si="1"/>
        <v>0.59</v>
      </c>
      <c r="F31" s="34">
        <f t="shared" si="7"/>
        <v>29.5</v>
      </c>
      <c r="G31" s="21">
        <v>23</v>
      </c>
      <c r="H31" s="34">
        <f t="shared" si="3"/>
        <v>0.030130434782608694</v>
      </c>
      <c r="I31" s="34">
        <f t="shared" si="6"/>
        <v>7.030434782608696</v>
      </c>
      <c r="J31" s="34">
        <f t="shared" si="4"/>
        <v>0.8075458224232326</v>
      </c>
      <c r="K31" s="34">
        <f t="shared" si="5"/>
        <v>5.196042053184911</v>
      </c>
      <c r="L31" s="36" t="s">
        <v>201</v>
      </c>
      <c r="M31" s="21" t="s">
        <v>27</v>
      </c>
      <c r="N31" s="26" t="s">
        <v>202</v>
      </c>
    </row>
    <row r="32" spans="1:14" ht="11.25">
      <c r="A32" s="32" t="s">
        <v>262</v>
      </c>
      <c r="B32" s="21">
        <v>0.4</v>
      </c>
      <c r="C32" s="34">
        <f t="shared" si="8"/>
        <v>28</v>
      </c>
      <c r="D32" s="21">
        <v>5</v>
      </c>
      <c r="E32" s="34">
        <f t="shared" si="1"/>
        <v>0.95</v>
      </c>
      <c r="F32" s="34">
        <f t="shared" si="7"/>
        <v>47.5</v>
      </c>
      <c r="G32" s="36">
        <v>25</v>
      </c>
      <c r="H32" s="34">
        <f t="shared" si="3"/>
        <v>0.027719999999999998</v>
      </c>
      <c r="I32" s="34">
        <f t="shared" si="6"/>
        <v>12.936</v>
      </c>
      <c r="J32" s="34">
        <f t="shared" si="4"/>
        <v>0.7859553908266597</v>
      </c>
      <c r="K32" s="34">
        <f t="shared" si="5"/>
        <v>4.671923314780459</v>
      </c>
      <c r="L32" s="36" t="s">
        <v>135</v>
      </c>
      <c r="M32" s="21" t="s">
        <v>27</v>
      </c>
      <c r="N32" s="31" t="s">
        <v>194</v>
      </c>
    </row>
    <row r="33" spans="1:14" ht="11.25">
      <c r="A33" s="32" t="s">
        <v>263</v>
      </c>
      <c r="C33" s="42">
        <v>22.2</v>
      </c>
      <c r="D33" s="21">
        <v>5.7</v>
      </c>
      <c r="E33" s="31">
        <f>(100-D33)/100</f>
        <v>0.943</v>
      </c>
      <c r="F33" s="43">
        <f>$E33*($A$4/60)</f>
        <v>47.15</v>
      </c>
      <c r="G33" s="21">
        <v>22.8</v>
      </c>
      <c r="H33" s="44">
        <f t="shared" si="3"/>
        <v>0.03039473684210526</v>
      </c>
      <c r="I33" s="44">
        <f t="shared" si="6"/>
        <v>11.246052631578946</v>
      </c>
      <c r="J33" s="44">
        <f t="shared" si="4"/>
        <v>0.8074175886077375</v>
      </c>
      <c r="K33" s="44">
        <f t="shared" si="5"/>
        <v>5.192582192582191</v>
      </c>
      <c r="L33" s="36" t="s">
        <v>220</v>
      </c>
      <c r="M33" s="21" t="s">
        <v>27</v>
      </c>
      <c r="N33" s="31" t="s">
        <v>221</v>
      </c>
    </row>
    <row r="34" spans="1:14" ht="11.25">
      <c r="A34" s="32" t="s">
        <v>264</v>
      </c>
      <c r="B34" s="21">
        <v>0.21</v>
      </c>
      <c r="C34" s="34">
        <f t="shared" si="8"/>
        <v>14.7</v>
      </c>
      <c r="D34" s="21">
        <v>65</v>
      </c>
      <c r="E34" s="34">
        <f t="shared" si="1"/>
        <v>0.35</v>
      </c>
      <c r="F34" s="34">
        <f t="shared" si="7"/>
        <v>17.5</v>
      </c>
      <c r="G34" s="21">
        <v>22</v>
      </c>
      <c r="H34" s="34">
        <f t="shared" si="3"/>
        <v>0.0315</v>
      </c>
      <c r="I34" s="34">
        <f t="shared" si="6"/>
        <v>7.717499999999999</v>
      </c>
      <c r="J34" s="34">
        <f t="shared" si="4"/>
        <v>0.6939625260235947</v>
      </c>
      <c r="K34" s="34">
        <f t="shared" si="5"/>
        <v>3.267573696145124</v>
      </c>
      <c r="L34" s="36" t="s">
        <v>125</v>
      </c>
      <c r="M34" s="21" t="s">
        <v>30</v>
      </c>
      <c r="N34" s="26" t="s">
        <v>128</v>
      </c>
    </row>
    <row r="35" spans="1:14" ht="11.25">
      <c r="A35" s="32" t="s">
        <v>265</v>
      </c>
      <c r="B35" s="36"/>
      <c r="C35" s="42">
        <v>20.3</v>
      </c>
      <c r="D35" s="36">
        <v>20</v>
      </c>
      <c r="E35" s="37">
        <f t="shared" si="1"/>
        <v>0.8</v>
      </c>
      <c r="F35" s="37">
        <f t="shared" si="7"/>
        <v>40</v>
      </c>
      <c r="G35" s="36">
        <v>6.16</v>
      </c>
      <c r="H35" s="34">
        <f t="shared" si="3"/>
        <v>0.11249999999999999</v>
      </c>
      <c r="I35" s="34">
        <f t="shared" si="6"/>
        <v>38.0625</v>
      </c>
      <c r="J35" s="34">
        <f t="shared" si="4"/>
        <v>0.5124099279423538</v>
      </c>
      <c r="K35" s="34">
        <f t="shared" si="5"/>
        <v>2.050903119868637</v>
      </c>
      <c r="L35" s="36" t="s">
        <v>124</v>
      </c>
      <c r="M35" s="36" t="s">
        <v>30</v>
      </c>
      <c r="N35" s="31" t="s">
        <v>140</v>
      </c>
    </row>
    <row r="36" spans="1:14" ht="12.75">
      <c r="A36" s="32" t="s">
        <v>351</v>
      </c>
      <c r="B36" s="21" t="s">
        <v>42</v>
      </c>
      <c r="C36" s="42">
        <v>13.5</v>
      </c>
      <c r="D36" s="21">
        <v>16</v>
      </c>
      <c r="E36" s="31">
        <f>(100-D36)/100</f>
        <v>0.84</v>
      </c>
      <c r="F36" s="43">
        <f>$E36*($A$4/60)</f>
        <v>42</v>
      </c>
      <c r="G36" s="23">
        <v>40.5</v>
      </c>
      <c r="H36" s="44">
        <f t="shared" si="3"/>
        <v>0.017111111111111108</v>
      </c>
      <c r="I36" s="44">
        <f t="shared" si="6"/>
        <v>3.849999999999999</v>
      </c>
      <c r="J36" s="44">
        <f t="shared" si="4"/>
        <v>0.916030534351145</v>
      </c>
      <c r="K36" s="44">
        <f t="shared" si="5"/>
        <v>11.909090909090905</v>
      </c>
      <c r="L36" s="36" t="s">
        <v>223</v>
      </c>
      <c r="M36" s="21" t="s">
        <v>30</v>
      </c>
      <c r="N36" s="31" t="s">
        <v>224</v>
      </c>
    </row>
    <row r="37" spans="1:14" ht="11.25">
      <c r="A37" s="24" t="s">
        <v>240</v>
      </c>
      <c r="B37" s="21">
        <v>0.21</v>
      </c>
      <c r="C37" s="34">
        <f aca="true" t="shared" si="9" ref="C37:C43">$D$4*$B37</f>
        <v>14.7</v>
      </c>
      <c r="D37" s="21">
        <v>83</v>
      </c>
      <c r="E37" s="34">
        <f t="shared" si="1"/>
        <v>0.17</v>
      </c>
      <c r="F37" s="34">
        <f t="shared" si="7"/>
        <v>8.5</v>
      </c>
      <c r="G37" s="21">
        <v>16</v>
      </c>
      <c r="H37" s="34">
        <f t="shared" si="3"/>
        <v>0.0433125</v>
      </c>
      <c r="I37" s="34">
        <f t="shared" si="6"/>
        <v>10.611562499999998</v>
      </c>
      <c r="J37" s="34">
        <f t="shared" si="4"/>
        <v>0.4447569370636232</v>
      </c>
      <c r="K37" s="34">
        <f t="shared" si="5"/>
        <v>1.8010130459110052</v>
      </c>
      <c r="L37" s="36" t="s">
        <v>123</v>
      </c>
      <c r="M37" s="21" t="s">
        <v>35</v>
      </c>
      <c r="N37" s="26" t="s">
        <v>321</v>
      </c>
    </row>
    <row r="38" spans="1:14" ht="11.25">
      <c r="A38" s="24" t="s">
        <v>241</v>
      </c>
      <c r="B38" s="36" t="s">
        <v>40</v>
      </c>
      <c r="C38" s="34">
        <f t="shared" si="9"/>
        <v>15.4</v>
      </c>
      <c r="D38" s="21" t="s">
        <v>52</v>
      </c>
      <c r="E38" s="34">
        <f t="shared" si="1"/>
        <v>0.67</v>
      </c>
      <c r="F38" s="34">
        <f t="shared" si="7"/>
        <v>33.5</v>
      </c>
      <c r="G38" s="21">
        <v>17</v>
      </c>
      <c r="H38" s="34">
        <f t="shared" si="3"/>
        <v>0.04076470588235294</v>
      </c>
      <c r="I38" s="34">
        <f t="shared" si="6"/>
        <v>10.462941176470588</v>
      </c>
      <c r="J38" s="34">
        <f t="shared" si="4"/>
        <v>0.7620054323828893</v>
      </c>
      <c r="K38" s="34">
        <f t="shared" si="5"/>
        <v>4.201776578399954</v>
      </c>
      <c r="L38" s="36" t="s">
        <v>318</v>
      </c>
      <c r="M38" s="21" t="s">
        <v>27</v>
      </c>
      <c r="N38" s="31" t="s">
        <v>203</v>
      </c>
    </row>
    <row r="39" spans="1:14" ht="11.25">
      <c r="A39" s="24" t="s">
        <v>242</v>
      </c>
      <c r="B39" s="21">
        <v>0.38</v>
      </c>
      <c r="C39" s="34">
        <f t="shared" si="9"/>
        <v>26.6</v>
      </c>
      <c r="D39" s="21">
        <v>15</v>
      </c>
      <c r="E39" s="34">
        <f t="shared" si="1"/>
        <v>0.85</v>
      </c>
      <c r="F39" s="34">
        <f t="shared" si="7"/>
        <v>42.5</v>
      </c>
      <c r="G39" s="21">
        <v>16.5</v>
      </c>
      <c r="H39" s="34">
        <f t="shared" si="3"/>
        <v>0.041999999999999996</v>
      </c>
      <c r="I39" s="34">
        <f t="shared" si="6"/>
        <v>18.62</v>
      </c>
      <c r="J39" s="34">
        <f t="shared" si="4"/>
        <v>0.6953534031413612</v>
      </c>
      <c r="K39" s="34">
        <f t="shared" si="5"/>
        <v>3.2824919441460785</v>
      </c>
      <c r="L39" s="36" t="s">
        <v>121</v>
      </c>
      <c r="M39" s="21" t="s">
        <v>27</v>
      </c>
      <c r="N39" s="26" t="s">
        <v>122</v>
      </c>
    </row>
    <row r="40" spans="1:14" ht="22.5">
      <c r="A40" s="32" t="s">
        <v>352</v>
      </c>
      <c r="B40" s="21">
        <v>0.54</v>
      </c>
      <c r="C40" s="34">
        <f t="shared" si="9"/>
        <v>37.800000000000004</v>
      </c>
      <c r="D40" s="21">
        <v>0.5</v>
      </c>
      <c r="E40" s="34">
        <f t="shared" si="1"/>
        <v>0.995</v>
      </c>
      <c r="F40" s="34">
        <f t="shared" si="7"/>
        <v>49.75</v>
      </c>
      <c r="G40" s="21">
        <v>2.5</v>
      </c>
      <c r="H40" s="34">
        <f t="shared" si="3"/>
        <v>0.2772</v>
      </c>
      <c r="I40" s="34">
        <f t="shared" si="6"/>
        <v>174.63600000000002</v>
      </c>
      <c r="J40" s="34">
        <f t="shared" si="4"/>
        <v>0.22171614984892102</v>
      </c>
      <c r="K40" s="34">
        <f t="shared" si="5"/>
        <v>1.2848782610687373</v>
      </c>
      <c r="L40" s="36" t="s">
        <v>187</v>
      </c>
      <c r="M40" s="36" t="s">
        <v>30</v>
      </c>
      <c r="N40" s="48" t="s">
        <v>319</v>
      </c>
    </row>
    <row r="41" spans="1:14" ht="11.25">
      <c r="A41" s="32" t="s">
        <v>266</v>
      </c>
      <c r="B41" s="33">
        <v>1</v>
      </c>
      <c r="C41" s="34">
        <f t="shared" si="9"/>
        <v>70</v>
      </c>
      <c r="D41" s="21">
        <v>45</v>
      </c>
      <c r="E41" s="34">
        <f t="shared" si="1"/>
        <v>0.55</v>
      </c>
      <c r="F41" s="34">
        <f t="shared" si="7"/>
        <v>27.500000000000004</v>
      </c>
      <c r="G41" s="21">
        <v>7</v>
      </c>
      <c r="H41" s="34">
        <f t="shared" si="3"/>
        <v>0.09899999999999999</v>
      </c>
      <c r="I41" s="34">
        <f t="shared" si="6"/>
        <v>115.5</v>
      </c>
      <c r="J41" s="34">
        <f t="shared" si="4"/>
        <v>0.19230769230769235</v>
      </c>
      <c r="K41" s="34">
        <f t="shared" si="5"/>
        <v>1.2380952380952381</v>
      </c>
      <c r="L41" s="36" t="s">
        <v>126</v>
      </c>
      <c r="M41" s="21" t="s">
        <v>35</v>
      </c>
      <c r="N41" s="26" t="s">
        <v>321</v>
      </c>
    </row>
    <row r="42" spans="1:14" ht="11.25">
      <c r="A42" s="32" t="s">
        <v>243</v>
      </c>
      <c r="B42" s="34">
        <v>2.7</v>
      </c>
      <c r="C42" s="34">
        <f t="shared" si="9"/>
        <v>189</v>
      </c>
      <c r="D42" s="21">
        <v>20</v>
      </c>
      <c r="E42" s="34">
        <f t="shared" si="1"/>
        <v>0.8</v>
      </c>
      <c r="F42" s="34">
        <f t="shared" si="7"/>
        <v>40</v>
      </c>
      <c r="G42" s="21">
        <v>9</v>
      </c>
      <c r="H42" s="34">
        <f t="shared" si="3"/>
        <v>0.077</v>
      </c>
      <c r="I42" s="34">
        <f t="shared" si="6"/>
        <v>242.54999999999998</v>
      </c>
      <c r="J42" s="34">
        <f t="shared" si="4"/>
        <v>0.1415678640948505</v>
      </c>
      <c r="K42" s="34">
        <f t="shared" si="5"/>
        <v>1.1649144506287366</v>
      </c>
      <c r="L42" s="36" t="s">
        <v>320</v>
      </c>
      <c r="M42" s="21" t="s">
        <v>30</v>
      </c>
      <c r="N42" s="26" t="s">
        <v>324</v>
      </c>
    </row>
    <row r="43" spans="1:14" ht="11.25">
      <c r="A43" s="32" t="s">
        <v>267</v>
      </c>
      <c r="B43" s="21">
        <v>2.4</v>
      </c>
      <c r="C43" s="34">
        <f t="shared" si="9"/>
        <v>168</v>
      </c>
      <c r="D43" s="21">
        <v>20</v>
      </c>
      <c r="E43" s="34">
        <f t="shared" si="1"/>
        <v>0.8</v>
      </c>
      <c r="F43" s="34">
        <f t="shared" si="7"/>
        <v>40</v>
      </c>
      <c r="G43" s="21">
        <v>9</v>
      </c>
      <c r="H43" s="34">
        <f t="shared" si="3"/>
        <v>0.077</v>
      </c>
      <c r="I43" s="34">
        <f t="shared" si="6"/>
        <v>215.6</v>
      </c>
      <c r="J43" s="34">
        <f t="shared" si="4"/>
        <v>0.1564945226917058</v>
      </c>
      <c r="K43" s="34">
        <f t="shared" si="5"/>
        <v>1.1855287569573285</v>
      </c>
      <c r="L43" s="36" t="s">
        <v>115</v>
      </c>
      <c r="M43" s="21" t="s">
        <v>35</v>
      </c>
      <c r="N43" s="26" t="s">
        <v>322</v>
      </c>
    </row>
    <row r="44" spans="1:14" ht="11.25">
      <c r="A44" s="24" t="s">
        <v>244</v>
      </c>
      <c r="B44" s="21">
        <v>1.2</v>
      </c>
      <c r="C44" s="34">
        <f>$D$4*$B44</f>
        <v>84</v>
      </c>
      <c r="D44" s="21">
        <v>60</v>
      </c>
      <c r="E44" s="34">
        <f t="shared" si="1"/>
        <v>0.4</v>
      </c>
      <c r="F44" s="34">
        <f t="shared" si="7"/>
        <v>20</v>
      </c>
      <c r="G44" s="21">
        <v>5</v>
      </c>
      <c r="H44" s="34">
        <f t="shared" si="3"/>
        <v>0.1386</v>
      </c>
      <c r="I44" s="34">
        <f t="shared" si="6"/>
        <v>194.04</v>
      </c>
      <c r="J44" s="34">
        <f t="shared" si="4"/>
        <v>0.0934404784152495</v>
      </c>
      <c r="K44" s="34">
        <f t="shared" si="5"/>
        <v>1.1030715316429602</v>
      </c>
      <c r="L44" s="36" t="s">
        <v>131</v>
      </c>
      <c r="M44" s="21" t="s">
        <v>35</v>
      </c>
      <c r="N44" s="26" t="s">
        <v>323</v>
      </c>
    </row>
    <row r="45" spans="1:14" ht="11.25">
      <c r="A45" s="24" t="s">
        <v>245</v>
      </c>
      <c r="C45" s="34">
        <v>12</v>
      </c>
      <c r="D45" s="21">
        <v>45</v>
      </c>
      <c r="E45" s="34">
        <f t="shared" si="1"/>
        <v>0.55</v>
      </c>
      <c r="F45" s="34">
        <f t="shared" si="7"/>
        <v>27.500000000000004</v>
      </c>
      <c r="G45" s="21">
        <v>14.4</v>
      </c>
      <c r="H45" s="34">
        <f t="shared" si="3"/>
        <v>0.048124999999999994</v>
      </c>
      <c r="I45" s="34">
        <f t="shared" si="6"/>
        <v>9.624999999999998</v>
      </c>
      <c r="J45" s="34">
        <f t="shared" si="4"/>
        <v>0.7407407407407408</v>
      </c>
      <c r="K45" s="34">
        <f t="shared" si="5"/>
        <v>3.857142857142858</v>
      </c>
      <c r="L45" s="36" t="s">
        <v>215</v>
      </c>
      <c r="M45" s="21" t="s">
        <v>106</v>
      </c>
      <c r="N45" s="31" t="s">
        <v>130</v>
      </c>
    </row>
    <row r="46" spans="1:14" ht="12.75">
      <c r="A46" s="32" t="s">
        <v>353</v>
      </c>
      <c r="B46" s="21">
        <v>0.14</v>
      </c>
      <c r="C46" s="42">
        <f>$D$4*$B46</f>
        <v>9.8</v>
      </c>
      <c r="D46" s="45">
        <v>99</v>
      </c>
      <c r="E46" s="43">
        <f>(100-D46)/100</f>
        <v>0.01</v>
      </c>
      <c r="F46" s="43">
        <f>$E46*($A$4/60)</f>
        <v>0.5</v>
      </c>
      <c r="G46" s="21">
        <v>204</v>
      </c>
      <c r="H46" s="44">
        <f t="shared" si="3"/>
        <v>0.0033970588235294114</v>
      </c>
      <c r="I46" s="44">
        <f t="shared" si="6"/>
        <v>0.5548529411764705</v>
      </c>
      <c r="J46" s="44">
        <f t="shared" si="4"/>
        <v>0.4739997211766347</v>
      </c>
      <c r="K46" s="44">
        <f t="shared" si="5"/>
        <v>1.9011396766498811</v>
      </c>
      <c r="L46" s="36" t="s">
        <v>218</v>
      </c>
      <c r="M46" s="21" t="s">
        <v>30</v>
      </c>
      <c r="N46" s="31" t="s">
        <v>321</v>
      </c>
    </row>
    <row r="47" spans="1:14" ht="12.75">
      <c r="A47" s="32" t="s">
        <v>341</v>
      </c>
      <c r="B47" s="23" t="s">
        <v>342</v>
      </c>
      <c r="C47"/>
      <c r="D47"/>
      <c r="E47"/>
      <c r="F47"/>
      <c r="G47"/>
      <c r="H47"/>
      <c r="I47"/>
      <c r="J47"/>
      <c r="K47"/>
      <c r="L47"/>
      <c r="M47"/>
      <c r="N47"/>
    </row>
    <row r="48" spans="1:14" ht="11.25">
      <c r="A48" s="24" t="s">
        <v>246</v>
      </c>
      <c r="B48" s="21">
        <v>1.5</v>
      </c>
      <c r="C48" s="34">
        <f>$D$4*$B48</f>
        <v>105</v>
      </c>
      <c r="D48" s="21">
        <v>70</v>
      </c>
      <c r="E48" s="34">
        <f t="shared" si="1"/>
        <v>0.3</v>
      </c>
      <c r="F48" s="34">
        <f t="shared" si="7"/>
        <v>15</v>
      </c>
      <c r="G48" s="21">
        <v>28</v>
      </c>
      <c r="H48" s="34">
        <f t="shared" si="3"/>
        <v>0.024749999999999998</v>
      </c>
      <c r="I48" s="34">
        <f t="shared" si="6"/>
        <v>43.3125</v>
      </c>
      <c r="J48" s="34">
        <f t="shared" si="4"/>
        <v>0.2572347266881029</v>
      </c>
      <c r="K48" s="34">
        <f t="shared" si="5"/>
        <v>1.3463203463203464</v>
      </c>
      <c r="L48" s="36" t="s">
        <v>188</v>
      </c>
      <c r="M48" s="21" t="s">
        <v>35</v>
      </c>
      <c r="N48" s="31" t="s">
        <v>322</v>
      </c>
    </row>
    <row r="49" spans="1:14" ht="11.25">
      <c r="A49" s="32" t="s">
        <v>247</v>
      </c>
      <c r="B49" s="21">
        <v>0.23</v>
      </c>
      <c r="C49" s="34">
        <f>$D$4*$B49</f>
        <v>16.1</v>
      </c>
      <c r="D49" s="21">
        <v>86</v>
      </c>
      <c r="E49" s="34">
        <f t="shared" si="1"/>
        <v>0.14</v>
      </c>
      <c r="F49" s="34">
        <f t="shared" si="7"/>
        <v>7.000000000000001</v>
      </c>
      <c r="G49" s="21">
        <v>30</v>
      </c>
      <c r="H49" s="34">
        <f t="shared" si="3"/>
        <v>0.0231</v>
      </c>
      <c r="I49" s="34">
        <f t="shared" si="6"/>
        <v>6.1985</v>
      </c>
      <c r="J49" s="34">
        <f t="shared" si="4"/>
        <v>0.5303632988597189</v>
      </c>
      <c r="K49" s="34">
        <f t="shared" si="5"/>
        <v>2.129305477131564</v>
      </c>
      <c r="L49" s="36" t="s">
        <v>144</v>
      </c>
      <c r="M49" s="21" t="s">
        <v>30</v>
      </c>
      <c r="N49" s="31" t="s">
        <v>212</v>
      </c>
    </row>
    <row r="50" spans="1:14" ht="11.25">
      <c r="A50" s="24" t="s">
        <v>248</v>
      </c>
      <c r="B50" s="21">
        <v>0.16</v>
      </c>
      <c r="C50" s="34">
        <f>$D$4*$B50</f>
        <v>11.200000000000001</v>
      </c>
      <c r="D50" s="21">
        <v>95</v>
      </c>
      <c r="E50" s="34">
        <f t="shared" si="1"/>
        <v>0.05</v>
      </c>
      <c r="F50" s="34">
        <f t="shared" si="7"/>
        <v>2.5</v>
      </c>
      <c r="G50" s="21">
        <v>1.5</v>
      </c>
      <c r="H50" s="34">
        <f t="shared" si="3"/>
        <v>0.46199999999999997</v>
      </c>
      <c r="I50" s="34">
        <f t="shared" si="6"/>
        <v>86.24000000000001</v>
      </c>
      <c r="J50" s="34">
        <f t="shared" si="4"/>
        <v>0.02817218841559612</v>
      </c>
      <c r="K50" s="34">
        <f t="shared" si="5"/>
        <v>1.0289888682745825</v>
      </c>
      <c r="L50" s="36" t="s">
        <v>145</v>
      </c>
      <c r="M50" s="21" t="s">
        <v>27</v>
      </c>
      <c r="N50" s="31" t="s">
        <v>322</v>
      </c>
    </row>
    <row r="51" spans="1:14" ht="11.25">
      <c r="A51" s="32" t="s">
        <v>268</v>
      </c>
      <c r="B51" s="36"/>
      <c r="C51" s="37">
        <v>21.75</v>
      </c>
      <c r="D51" s="36">
        <v>8.1</v>
      </c>
      <c r="E51" s="37">
        <f t="shared" si="1"/>
        <v>0.919</v>
      </c>
      <c r="F51" s="37">
        <f t="shared" si="7"/>
        <v>45.95</v>
      </c>
      <c r="G51" s="36">
        <v>8.9</v>
      </c>
      <c r="H51" s="34">
        <f t="shared" si="3"/>
        <v>0.07786516853932583</v>
      </c>
      <c r="I51" s="34">
        <f t="shared" si="6"/>
        <v>28.226123595505616</v>
      </c>
      <c r="J51" s="34">
        <f t="shared" si="4"/>
        <v>0.6194715735021794</v>
      </c>
      <c r="K51" s="34">
        <f t="shared" si="5"/>
        <v>2.6279245658556007</v>
      </c>
      <c r="L51" s="36" t="s">
        <v>115</v>
      </c>
      <c r="M51" s="36" t="s">
        <v>27</v>
      </c>
      <c r="N51" s="31" t="s">
        <v>195</v>
      </c>
    </row>
    <row r="52" spans="1:14" ht="11.25">
      <c r="A52" s="32" t="s">
        <v>269</v>
      </c>
      <c r="B52" s="36">
        <v>0.75</v>
      </c>
      <c r="C52" s="37">
        <f aca="true" t="shared" si="10" ref="C52:C58">$D$4*$B52</f>
        <v>52.5</v>
      </c>
      <c r="D52" s="36">
        <v>80</v>
      </c>
      <c r="E52" s="37">
        <f t="shared" si="1"/>
        <v>0.2</v>
      </c>
      <c r="F52" s="37">
        <f t="shared" si="7"/>
        <v>10</v>
      </c>
      <c r="G52" s="36">
        <v>25</v>
      </c>
      <c r="H52" s="34">
        <f t="shared" si="3"/>
        <v>0.027719999999999998</v>
      </c>
      <c r="I52" s="34">
        <f t="shared" si="6"/>
        <v>24.254999999999995</v>
      </c>
      <c r="J52" s="34">
        <f t="shared" si="4"/>
        <v>0.2919281856663261</v>
      </c>
      <c r="K52" s="34">
        <f t="shared" si="5"/>
        <v>1.4122861265718407</v>
      </c>
      <c r="L52" s="36" t="s">
        <v>146</v>
      </c>
      <c r="M52" s="36" t="s">
        <v>35</v>
      </c>
      <c r="N52" s="31" t="s">
        <v>323</v>
      </c>
    </row>
    <row r="53" spans="1:14" ht="11.25">
      <c r="A53" s="32" t="s">
        <v>270</v>
      </c>
      <c r="B53" s="36">
        <v>0.12</v>
      </c>
      <c r="C53" s="37">
        <f t="shared" si="10"/>
        <v>8.4</v>
      </c>
      <c r="D53" s="36">
        <v>85</v>
      </c>
      <c r="E53" s="37">
        <f t="shared" si="1"/>
        <v>0.15</v>
      </c>
      <c r="F53" s="37">
        <f t="shared" si="7"/>
        <v>7.5</v>
      </c>
      <c r="G53" s="36">
        <v>14</v>
      </c>
      <c r="H53" s="34">
        <f>0.693/$G53</f>
        <v>0.049499999999999995</v>
      </c>
      <c r="I53" s="34">
        <f t="shared" si="6"/>
        <v>6.930000000000001</v>
      </c>
      <c r="J53" s="34">
        <f t="shared" si="4"/>
        <v>0.5197505197505198</v>
      </c>
      <c r="K53" s="34">
        <f t="shared" si="5"/>
        <v>2.0822510822510822</v>
      </c>
      <c r="L53" s="36" t="s">
        <v>147</v>
      </c>
      <c r="M53" s="36" t="s">
        <v>30</v>
      </c>
      <c r="N53" s="31" t="s">
        <v>135</v>
      </c>
    </row>
    <row r="54" spans="1:14" ht="11.25">
      <c r="A54" s="32" t="s">
        <v>288</v>
      </c>
      <c r="B54" s="36">
        <v>1.15</v>
      </c>
      <c r="C54" s="37">
        <f t="shared" si="10"/>
        <v>80.5</v>
      </c>
      <c r="D54" s="36">
        <v>60</v>
      </c>
      <c r="E54" s="37">
        <f t="shared" si="1"/>
        <v>0.4</v>
      </c>
      <c r="F54" s="37">
        <f t="shared" si="7"/>
        <v>20</v>
      </c>
      <c r="G54" s="36">
        <v>6</v>
      </c>
      <c r="H54" s="34">
        <f t="shared" si="3"/>
        <v>0.11549999999999999</v>
      </c>
      <c r="I54" s="34">
        <f t="shared" si="6"/>
        <v>154.96249999999998</v>
      </c>
      <c r="J54" s="34">
        <f t="shared" si="4"/>
        <v>0.11431020933057086</v>
      </c>
      <c r="K54" s="34">
        <f t="shared" si="5"/>
        <v>1.1290634831007502</v>
      </c>
      <c r="L54" s="36" t="s">
        <v>148</v>
      </c>
      <c r="M54" s="36" t="s">
        <v>35</v>
      </c>
      <c r="N54" s="31" t="s">
        <v>323</v>
      </c>
    </row>
    <row r="55" spans="1:14" ht="11.25">
      <c r="A55" s="32" t="s">
        <v>271</v>
      </c>
      <c r="B55" s="36">
        <v>1.08</v>
      </c>
      <c r="C55" s="37">
        <f t="shared" si="10"/>
        <v>75.60000000000001</v>
      </c>
      <c r="D55" s="36">
        <v>20</v>
      </c>
      <c r="E55" s="37">
        <f t="shared" si="1"/>
        <v>0.8</v>
      </c>
      <c r="F55" s="37">
        <f t="shared" si="7"/>
        <v>40</v>
      </c>
      <c r="G55" s="36">
        <v>13.4</v>
      </c>
      <c r="H55" s="34">
        <f t="shared" si="3"/>
        <v>0.05171641791044776</v>
      </c>
      <c r="I55" s="34">
        <f t="shared" si="6"/>
        <v>65.16268656716417</v>
      </c>
      <c r="J55" s="34">
        <f t="shared" si="4"/>
        <v>0.3803630480137385</v>
      </c>
      <c r="K55" s="34">
        <f t="shared" si="5"/>
        <v>1.613848232895852</v>
      </c>
      <c r="L55" s="36" t="s">
        <v>149</v>
      </c>
      <c r="M55" s="36" t="s">
        <v>30</v>
      </c>
      <c r="N55" s="31" t="s">
        <v>150</v>
      </c>
    </row>
    <row r="56" spans="1:14" ht="11.25">
      <c r="A56" s="32" t="s">
        <v>272</v>
      </c>
      <c r="B56" s="36">
        <v>0.82</v>
      </c>
      <c r="C56" s="37">
        <f t="shared" si="10"/>
        <v>57.4</v>
      </c>
      <c r="D56" s="36">
        <v>11</v>
      </c>
      <c r="E56" s="37">
        <f t="shared" si="1"/>
        <v>0.89</v>
      </c>
      <c r="F56" s="37">
        <f t="shared" si="7"/>
        <v>44.5</v>
      </c>
      <c r="G56" s="36">
        <v>75</v>
      </c>
      <c r="H56" s="34">
        <f t="shared" si="3"/>
        <v>0.00924</v>
      </c>
      <c r="I56" s="34">
        <f t="shared" si="6"/>
        <v>8.839599999999999</v>
      </c>
      <c r="J56" s="34">
        <f t="shared" si="4"/>
        <v>0.8342769724557365</v>
      </c>
      <c r="K56" s="34">
        <f t="shared" si="5"/>
        <v>6.034164441829949</v>
      </c>
      <c r="L56" s="36" t="s">
        <v>141</v>
      </c>
      <c r="M56" s="36" t="s">
        <v>30</v>
      </c>
      <c r="N56" s="31" t="s">
        <v>204</v>
      </c>
    </row>
    <row r="57" spans="1:14" ht="11.25">
      <c r="A57" s="32" t="s">
        <v>273</v>
      </c>
      <c r="B57" s="36">
        <v>0.9</v>
      </c>
      <c r="C57" s="37">
        <f t="shared" si="10"/>
        <v>63</v>
      </c>
      <c r="D57" s="36">
        <v>2.9</v>
      </c>
      <c r="E57" s="37">
        <f t="shared" si="1"/>
        <v>0.971</v>
      </c>
      <c r="F57" s="37">
        <f t="shared" si="7"/>
        <v>48.55</v>
      </c>
      <c r="G57" s="36">
        <v>27</v>
      </c>
      <c r="H57" s="34">
        <f t="shared" si="3"/>
        <v>0.025666666666666664</v>
      </c>
      <c r="I57" s="34">
        <f t="shared" si="6"/>
        <v>26.949999999999996</v>
      </c>
      <c r="J57" s="34">
        <f t="shared" si="4"/>
        <v>0.643046357615894</v>
      </c>
      <c r="K57" s="34">
        <f t="shared" si="5"/>
        <v>2.8014842300556584</v>
      </c>
      <c r="L57" s="36" t="s">
        <v>151</v>
      </c>
      <c r="M57" s="36" t="s">
        <v>27</v>
      </c>
      <c r="N57" s="31" t="s">
        <v>152</v>
      </c>
    </row>
    <row r="58" spans="1:14" ht="11.25">
      <c r="A58" s="32" t="s">
        <v>274</v>
      </c>
      <c r="B58" s="36">
        <v>0.74</v>
      </c>
      <c r="C58" s="37">
        <f t="shared" si="10"/>
        <v>51.8</v>
      </c>
      <c r="D58" s="36">
        <v>14</v>
      </c>
      <c r="E58" s="37">
        <f t="shared" si="1"/>
        <v>0.86</v>
      </c>
      <c r="F58" s="37">
        <f t="shared" si="7"/>
        <v>43</v>
      </c>
      <c r="G58" s="36">
        <v>25.3</v>
      </c>
      <c r="H58" s="34">
        <f t="shared" si="3"/>
        <v>0.027391304347826086</v>
      </c>
      <c r="I58" s="34">
        <f t="shared" si="6"/>
        <v>23.647826086956517</v>
      </c>
      <c r="J58" s="34">
        <f t="shared" si="4"/>
        <v>0.6451823341379086</v>
      </c>
      <c r="K58" s="34">
        <f t="shared" si="5"/>
        <v>2.8183489612061043</v>
      </c>
      <c r="L58" s="36" t="s">
        <v>153</v>
      </c>
      <c r="M58" s="36" t="s">
        <v>106</v>
      </c>
      <c r="N58" s="31" t="s">
        <v>154</v>
      </c>
    </row>
    <row r="59" spans="1:14" ht="11.25">
      <c r="A59" s="32" t="s">
        <v>275</v>
      </c>
      <c r="B59" s="36"/>
      <c r="C59" s="36">
        <v>136</v>
      </c>
      <c r="D59" s="36">
        <v>1</v>
      </c>
      <c r="E59" s="37">
        <f t="shared" si="1"/>
        <v>0.99</v>
      </c>
      <c r="F59" s="37">
        <f t="shared" si="7"/>
        <v>49.5</v>
      </c>
      <c r="G59" s="36">
        <v>50</v>
      </c>
      <c r="H59" s="34">
        <f t="shared" si="3"/>
        <v>0.013859999999999999</v>
      </c>
      <c r="I59" s="34">
        <f t="shared" si="6"/>
        <v>31.416</v>
      </c>
      <c r="J59" s="34">
        <f t="shared" si="4"/>
        <v>0.6117455138662317</v>
      </c>
      <c r="K59" s="34">
        <f t="shared" si="5"/>
        <v>2.5756302521008405</v>
      </c>
      <c r="L59" s="31" t="s">
        <v>211</v>
      </c>
      <c r="M59" s="31" t="s">
        <v>106</v>
      </c>
      <c r="N59" s="31" t="s">
        <v>211</v>
      </c>
    </row>
    <row r="60" spans="1:14" ht="11.25">
      <c r="A60" s="32" t="s">
        <v>276</v>
      </c>
      <c r="B60" s="36" t="s">
        <v>70</v>
      </c>
      <c r="C60" s="37">
        <f>$D$4*$B60</f>
        <v>51.8</v>
      </c>
      <c r="D60" s="36">
        <v>1</v>
      </c>
      <c r="E60" s="37">
        <f t="shared" si="1"/>
        <v>0.99</v>
      </c>
      <c r="F60" s="37">
        <f t="shared" si="7"/>
        <v>49.5</v>
      </c>
      <c r="G60" s="36">
        <v>10.7</v>
      </c>
      <c r="H60" s="34">
        <f t="shared" si="3"/>
        <v>0.06476635514018692</v>
      </c>
      <c r="I60" s="34">
        <f t="shared" si="6"/>
        <v>55.91495327102803</v>
      </c>
      <c r="J60" s="34">
        <f t="shared" si="4"/>
        <v>0.46957284961966067</v>
      </c>
      <c r="K60" s="34">
        <f t="shared" si="5"/>
        <v>1.8852730281301713</v>
      </c>
      <c r="L60" s="36" t="s">
        <v>156</v>
      </c>
      <c r="M60" s="36" t="s">
        <v>27</v>
      </c>
      <c r="N60" s="31" t="s">
        <v>157</v>
      </c>
    </row>
    <row r="61" spans="1:14" ht="11.25">
      <c r="A61" s="32" t="s">
        <v>277</v>
      </c>
      <c r="B61" s="36">
        <v>4.18</v>
      </c>
      <c r="C61" s="37">
        <f>$D$4*$B61</f>
        <v>292.59999999999997</v>
      </c>
      <c r="D61" s="36">
        <v>55</v>
      </c>
      <c r="E61" s="37">
        <f t="shared" si="1"/>
        <v>0.45</v>
      </c>
      <c r="F61" s="37">
        <f t="shared" si="7"/>
        <v>22.5</v>
      </c>
      <c r="G61" s="36">
        <v>7</v>
      </c>
      <c r="H61" s="34">
        <f t="shared" si="3"/>
        <v>0.09899999999999999</v>
      </c>
      <c r="I61" s="34">
        <f t="shared" si="6"/>
        <v>482.7899999999999</v>
      </c>
      <c r="J61" s="34">
        <f t="shared" si="4"/>
        <v>0.0445288844030161</v>
      </c>
      <c r="K61" s="34">
        <f t="shared" si="5"/>
        <v>1.0466041135897595</v>
      </c>
      <c r="L61" s="36" t="s">
        <v>155</v>
      </c>
      <c r="M61" s="36" t="s">
        <v>35</v>
      </c>
      <c r="N61" s="31" t="s">
        <v>322</v>
      </c>
    </row>
    <row r="62" spans="1:14" ht="11.25">
      <c r="A62" s="32" t="s">
        <v>278</v>
      </c>
      <c r="B62" s="36">
        <v>0.3</v>
      </c>
      <c r="C62" s="37">
        <f>$D$4*$B62</f>
        <v>21</v>
      </c>
      <c r="D62" s="36" t="s">
        <v>29</v>
      </c>
      <c r="E62" s="37">
        <f t="shared" si="1"/>
        <v>0.95</v>
      </c>
      <c r="F62" s="37">
        <f t="shared" si="7"/>
        <v>47.5</v>
      </c>
      <c r="G62" s="36">
        <v>70</v>
      </c>
      <c r="H62" s="34">
        <f t="shared" si="3"/>
        <v>0.009899999999999999</v>
      </c>
      <c r="I62" s="34">
        <f t="shared" si="6"/>
        <v>3.4649999999999994</v>
      </c>
      <c r="J62" s="34">
        <f t="shared" si="4"/>
        <v>0.9320121652114197</v>
      </c>
      <c r="K62" s="34">
        <f t="shared" si="5"/>
        <v>14.708513708513733</v>
      </c>
      <c r="L62" s="36" t="s">
        <v>329</v>
      </c>
      <c r="M62" s="36" t="s">
        <v>30</v>
      </c>
      <c r="N62" s="31" t="s">
        <v>208</v>
      </c>
    </row>
    <row r="63" spans="1:14" ht="11.25">
      <c r="A63" s="32" t="s">
        <v>279</v>
      </c>
      <c r="B63" s="36">
        <v>0.3</v>
      </c>
      <c r="C63" s="37">
        <f>$D$4*$B63</f>
        <v>21</v>
      </c>
      <c r="D63" s="36">
        <v>13</v>
      </c>
      <c r="E63" s="37">
        <f t="shared" si="1"/>
        <v>0.87</v>
      </c>
      <c r="F63" s="37">
        <f t="shared" si="7"/>
        <v>43.5</v>
      </c>
      <c r="G63" s="36">
        <v>3.4</v>
      </c>
      <c r="H63" s="34">
        <f t="shared" si="3"/>
        <v>0.2038235294117647</v>
      </c>
      <c r="I63" s="34">
        <f t="shared" si="6"/>
        <v>71.33823529411764</v>
      </c>
      <c r="J63" s="34">
        <f t="shared" si="4"/>
        <v>0.3787936995774107</v>
      </c>
      <c r="K63" s="34">
        <f t="shared" si="5"/>
        <v>1.6097711811997528</v>
      </c>
      <c r="L63" s="36" t="s">
        <v>134</v>
      </c>
      <c r="M63" s="36" t="s">
        <v>27</v>
      </c>
      <c r="N63" s="31" t="s">
        <v>158</v>
      </c>
    </row>
    <row r="64" spans="1:14" ht="11.25">
      <c r="A64" s="32" t="s">
        <v>280</v>
      </c>
      <c r="B64" s="21" t="s">
        <v>42</v>
      </c>
      <c r="C64" s="42">
        <v>450</v>
      </c>
      <c r="D64" s="21">
        <v>99</v>
      </c>
      <c r="E64" s="31">
        <f>(100-D64)/100</f>
        <v>0.01</v>
      </c>
      <c r="F64" s="43">
        <f>$E64*($A$4/60)</f>
        <v>0.5</v>
      </c>
      <c r="G64" s="21">
        <v>130</v>
      </c>
      <c r="H64" s="44">
        <f t="shared" si="3"/>
        <v>0.00533076923076923</v>
      </c>
      <c r="I64" s="44">
        <f t="shared" si="6"/>
        <v>39.98076923076922</v>
      </c>
      <c r="J64" s="44">
        <f t="shared" si="4"/>
        <v>0.012351543942992878</v>
      </c>
      <c r="K64" s="44">
        <f t="shared" si="5"/>
        <v>1.0125060125060126</v>
      </c>
      <c r="L64" s="36" t="s">
        <v>225</v>
      </c>
      <c r="M64" s="21" t="s">
        <v>30</v>
      </c>
      <c r="N64" s="31" t="s">
        <v>323</v>
      </c>
    </row>
    <row r="65" spans="1:14" ht="11.25">
      <c r="A65" s="32" t="s">
        <v>281</v>
      </c>
      <c r="B65" s="36" t="s">
        <v>44</v>
      </c>
      <c r="C65" s="37">
        <f>$D$4*$B65</f>
        <v>770</v>
      </c>
      <c r="D65" s="36" t="s">
        <v>76</v>
      </c>
      <c r="E65" s="37">
        <f t="shared" si="1"/>
        <v>0.01</v>
      </c>
      <c r="F65" s="37">
        <f t="shared" si="7"/>
        <v>0.5</v>
      </c>
      <c r="G65" s="36">
        <v>35</v>
      </c>
      <c r="H65" s="34">
        <f t="shared" si="3"/>
        <v>0.019799999999999998</v>
      </c>
      <c r="I65" s="34">
        <f t="shared" si="6"/>
        <v>254.09999999999997</v>
      </c>
      <c r="J65" s="34">
        <f t="shared" si="4"/>
        <v>0.001963864886095837</v>
      </c>
      <c r="K65" s="34">
        <f t="shared" si="5"/>
        <v>1.0019677292404565</v>
      </c>
      <c r="L65" s="36" t="s">
        <v>159</v>
      </c>
      <c r="M65" s="36" t="s">
        <v>35</v>
      </c>
      <c r="N65" s="31" t="s">
        <v>322</v>
      </c>
    </row>
    <row r="66" spans="1:14" ht="11.25">
      <c r="A66" s="32" t="s">
        <v>282</v>
      </c>
      <c r="B66" s="38"/>
      <c r="C66" s="37">
        <v>57</v>
      </c>
      <c r="D66" s="36">
        <v>91</v>
      </c>
      <c r="E66" s="37">
        <f t="shared" si="1"/>
        <v>0.09</v>
      </c>
      <c r="F66" s="37">
        <f t="shared" si="7"/>
        <v>4.5</v>
      </c>
      <c r="G66" s="36" t="s">
        <v>67</v>
      </c>
      <c r="H66" s="34">
        <f t="shared" si="3"/>
        <v>0.057749999999999996</v>
      </c>
      <c r="I66" s="34">
        <f t="shared" si="6"/>
        <v>54.8625</v>
      </c>
      <c r="J66" s="34">
        <f t="shared" si="4"/>
        <v>0.07580543272267846</v>
      </c>
      <c r="K66" s="34">
        <f t="shared" si="5"/>
        <v>1.0820232399179768</v>
      </c>
      <c r="L66" s="36" t="s">
        <v>160</v>
      </c>
      <c r="M66" s="36" t="s">
        <v>35</v>
      </c>
      <c r="N66" s="31" t="s">
        <v>322</v>
      </c>
    </row>
    <row r="67" spans="1:14" ht="11.25">
      <c r="A67" s="32" t="s">
        <v>283</v>
      </c>
      <c r="B67" s="38">
        <v>1.3</v>
      </c>
      <c r="C67" s="37">
        <f>$D$4*$B67</f>
        <v>91</v>
      </c>
      <c r="D67" s="36">
        <v>36</v>
      </c>
      <c r="E67" s="37">
        <f t="shared" si="1"/>
        <v>0.64</v>
      </c>
      <c r="F67" s="37">
        <f t="shared" si="7"/>
        <v>32</v>
      </c>
      <c r="G67" s="36">
        <v>7</v>
      </c>
      <c r="H67" s="34">
        <f t="shared" si="3"/>
        <v>0.09899999999999999</v>
      </c>
      <c r="I67" s="34">
        <f t="shared" si="6"/>
        <v>150.14999999999998</v>
      </c>
      <c r="J67" s="34">
        <f t="shared" si="4"/>
        <v>0.1756793851221521</v>
      </c>
      <c r="K67" s="34">
        <f t="shared" si="5"/>
        <v>1.2131202131202132</v>
      </c>
      <c r="L67" s="36" t="s">
        <v>216</v>
      </c>
      <c r="M67" s="36" t="s">
        <v>162</v>
      </c>
      <c r="N67" s="31" t="s">
        <v>161</v>
      </c>
    </row>
    <row r="68" spans="1:14" ht="11.25">
      <c r="A68" s="32" t="s">
        <v>284</v>
      </c>
      <c r="B68" s="36">
        <v>1.25</v>
      </c>
      <c r="C68" s="37">
        <f>$D$4*$B68</f>
        <v>87.5</v>
      </c>
      <c r="D68" s="36">
        <v>24</v>
      </c>
      <c r="E68" s="37">
        <f t="shared" si="1"/>
        <v>0.76</v>
      </c>
      <c r="F68" s="37">
        <f t="shared" si="7"/>
        <v>38</v>
      </c>
      <c r="G68" s="36" t="s">
        <v>79</v>
      </c>
      <c r="H68" s="34">
        <f t="shared" si="3"/>
        <v>0.009118421052631578</v>
      </c>
      <c r="I68" s="34">
        <f t="shared" si="6"/>
        <v>13.29769736842105</v>
      </c>
      <c r="J68" s="34">
        <f t="shared" si="4"/>
        <v>0.7407739908301004</v>
      </c>
      <c r="K68" s="34">
        <f t="shared" si="5"/>
        <v>3.8576376004947446</v>
      </c>
      <c r="L68" s="36" t="s">
        <v>163</v>
      </c>
      <c r="M68" s="36" t="s">
        <v>27</v>
      </c>
      <c r="N68" s="31" t="s">
        <v>205</v>
      </c>
    </row>
    <row r="69" spans="1:14" ht="11.25">
      <c r="A69" s="32" t="s">
        <v>285</v>
      </c>
      <c r="B69" s="36"/>
      <c r="C69" s="37">
        <v>60</v>
      </c>
      <c r="D69" s="36" t="s">
        <v>38</v>
      </c>
      <c r="E69" s="37">
        <f t="shared" si="1"/>
        <v>0.69</v>
      </c>
      <c r="F69" s="37">
        <f t="shared" si="7"/>
        <v>34.5</v>
      </c>
      <c r="G69" s="36">
        <v>8.4</v>
      </c>
      <c r="H69" s="34">
        <f t="shared" si="3"/>
        <v>0.08249999999999999</v>
      </c>
      <c r="I69" s="34">
        <f t="shared" si="6"/>
        <v>82.49999999999999</v>
      </c>
      <c r="J69" s="34">
        <f t="shared" si="4"/>
        <v>0.29487179487179493</v>
      </c>
      <c r="K69" s="34">
        <f t="shared" si="5"/>
        <v>1.4181818181818182</v>
      </c>
      <c r="L69" s="36" t="s">
        <v>164</v>
      </c>
      <c r="M69" s="36" t="s">
        <v>35</v>
      </c>
      <c r="N69" s="31" t="s">
        <v>323</v>
      </c>
    </row>
    <row r="70" spans="1:14" ht="22.5">
      <c r="A70" s="32" t="s">
        <v>354</v>
      </c>
      <c r="B70" s="36">
        <v>0.35</v>
      </c>
      <c r="C70" s="37">
        <f aca="true" t="shared" si="11" ref="C70:C95">$D$4*$B70</f>
        <v>24.5</v>
      </c>
      <c r="D70" s="36" t="s">
        <v>71</v>
      </c>
      <c r="E70" s="37">
        <f t="shared" si="1"/>
        <v>0.98</v>
      </c>
      <c r="F70" s="37">
        <f t="shared" si="7"/>
        <v>49</v>
      </c>
      <c r="G70" s="36" t="s">
        <v>82</v>
      </c>
      <c r="H70" s="34">
        <f t="shared" si="3"/>
        <v>0.086625</v>
      </c>
      <c r="I70" s="34">
        <f t="shared" si="6"/>
        <v>35.371875</v>
      </c>
      <c r="J70" s="34">
        <f t="shared" si="4"/>
        <v>0.5807622504537205</v>
      </c>
      <c r="K70" s="34">
        <f t="shared" si="5"/>
        <v>2.3852813852813854</v>
      </c>
      <c r="L70" s="36" t="s">
        <v>147</v>
      </c>
      <c r="M70" s="36" t="s">
        <v>27</v>
      </c>
      <c r="N70" s="48" t="s">
        <v>228</v>
      </c>
    </row>
    <row r="71" spans="1:14" ht="11.25">
      <c r="A71" s="32" t="s">
        <v>286</v>
      </c>
      <c r="B71" s="36">
        <v>0.85</v>
      </c>
      <c r="C71" s="37">
        <f t="shared" si="11"/>
        <v>59.5</v>
      </c>
      <c r="D71" s="36" t="s">
        <v>47</v>
      </c>
      <c r="E71" s="37">
        <f t="shared" si="1"/>
        <v>0.8</v>
      </c>
      <c r="F71" s="37">
        <f t="shared" si="7"/>
        <v>40</v>
      </c>
      <c r="G71" s="36">
        <v>21</v>
      </c>
      <c r="H71" s="34">
        <f t="shared" si="3"/>
        <v>0.032999999999999995</v>
      </c>
      <c r="I71" s="34">
        <f t="shared" si="6"/>
        <v>32.724999999999994</v>
      </c>
      <c r="J71" s="34">
        <f t="shared" si="4"/>
        <v>0.5500171880371262</v>
      </c>
      <c r="K71" s="34">
        <f t="shared" si="5"/>
        <v>2.2223071046600458</v>
      </c>
      <c r="L71" s="36" t="s">
        <v>165</v>
      </c>
      <c r="M71" s="36" t="s">
        <v>35</v>
      </c>
      <c r="N71" s="31" t="s">
        <v>323</v>
      </c>
    </row>
    <row r="72" spans="1:14" ht="11.25">
      <c r="A72" s="32" t="s">
        <v>287</v>
      </c>
      <c r="B72" s="36">
        <v>0.39</v>
      </c>
      <c r="C72" s="37">
        <f t="shared" si="11"/>
        <v>27.3</v>
      </c>
      <c r="D72" s="36">
        <v>99</v>
      </c>
      <c r="E72" s="37">
        <f t="shared" si="1"/>
        <v>0.01</v>
      </c>
      <c r="F72" s="37">
        <f t="shared" si="7"/>
        <v>0.5</v>
      </c>
      <c r="G72" s="36">
        <v>21</v>
      </c>
      <c r="H72" s="34">
        <f t="shared" si="3"/>
        <v>0.032999999999999995</v>
      </c>
      <c r="I72" s="34">
        <f t="shared" si="6"/>
        <v>15.014999999999999</v>
      </c>
      <c r="J72" s="34">
        <f t="shared" si="4"/>
        <v>0.03222687721559781</v>
      </c>
      <c r="K72" s="34">
        <f t="shared" si="5"/>
        <v>1.0333000333000333</v>
      </c>
      <c r="L72" s="36" t="s">
        <v>166</v>
      </c>
      <c r="M72" s="36" t="s">
        <v>35</v>
      </c>
      <c r="N72" s="31" t="s">
        <v>321</v>
      </c>
    </row>
    <row r="73" spans="1:14" ht="11.25">
      <c r="A73" s="32" t="s">
        <v>289</v>
      </c>
      <c r="B73" s="36">
        <v>1.5</v>
      </c>
      <c r="C73" s="37">
        <f t="shared" si="11"/>
        <v>105</v>
      </c>
      <c r="D73" s="36">
        <v>70</v>
      </c>
      <c r="E73" s="37">
        <f t="shared" si="1"/>
        <v>0.3</v>
      </c>
      <c r="F73" s="37">
        <f t="shared" si="7"/>
        <v>15</v>
      </c>
      <c r="G73" s="36">
        <v>20.1</v>
      </c>
      <c r="H73" s="34">
        <f t="shared" si="3"/>
        <v>0.034477611940298504</v>
      </c>
      <c r="I73" s="34">
        <f t="shared" si="6"/>
        <v>60.33582089552238</v>
      </c>
      <c r="J73" s="34">
        <f t="shared" si="4"/>
        <v>0.19910846953937597</v>
      </c>
      <c r="K73" s="34">
        <f t="shared" si="5"/>
        <v>1.2486085343228202</v>
      </c>
      <c r="L73" s="36" t="s">
        <v>167</v>
      </c>
      <c r="M73" s="36" t="s">
        <v>35</v>
      </c>
      <c r="N73" s="31" t="s">
        <v>323</v>
      </c>
    </row>
    <row r="74" spans="1:14" ht="11.25">
      <c r="A74" s="32" t="s">
        <v>290</v>
      </c>
      <c r="B74" s="36">
        <v>2.7</v>
      </c>
      <c r="C74" s="37">
        <f t="shared" si="11"/>
        <v>189</v>
      </c>
      <c r="D74" s="36">
        <v>30</v>
      </c>
      <c r="E74" s="37">
        <f t="shared" si="1"/>
        <v>0.7</v>
      </c>
      <c r="F74" s="37">
        <f t="shared" si="7"/>
        <v>35</v>
      </c>
      <c r="G74" s="36">
        <v>14.8</v>
      </c>
      <c r="H74" s="34">
        <f t="shared" si="3"/>
        <v>0.04682432432432432</v>
      </c>
      <c r="I74" s="34">
        <f t="shared" si="6"/>
        <v>147.4966216216216</v>
      </c>
      <c r="J74" s="34">
        <f t="shared" si="4"/>
        <v>0.19178437216534924</v>
      </c>
      <c r="K74" s="34">
        <f t="shared" si="5"/>
        <v>1.237293570626904</v>
      </c>
      <c r="L74" s="36" t="s">
        <v>127</v>
      </c>
      <c r="M74" s="36" t="s">
        <v>35</v>
      </c>
      <c r="N74" s="31" t="s">
        <v>323</v>
      </c>
    </row>
    <row r="75" spans="1:14" ht="11.25">
      <c r="A75" s="32" t="s">
        <v>291</v>
      </c>
      <c r="B75" s="36">
        <v>0.35</v>
      </c>
      <c r="C75" s="37">
        <f t="shared" si="11"/>
        <v>24.5</v>
      </c>
      <c r="D75" s="36" t="s">
        <v>86</v>
      </c>
      <c r="E75" s="37">
        <f t="shared" si="1"/>
        <v>0.13</v>
      </c>
      <c r="F75" s="37">
        <f t="shared" si="7"/>
        <v>6.5</v>
      </c>
      <c r="G75" s="36">
        <v>1</v>
      </c>
      <c r="H75" s="34">
        <f t="shared" si="3"/>
        <v>0.693</v>
      </c>
      <c r="I75" s="34">
        <f t="shared" si="6"/>
        <v>282.975</v>
      </c>
      <c r="J75" s="34">
        <f t="shared" si="4"/>
        <v>0.022454443388893686</v>
      </c>
      <c r="K75" s="34">
        <f t="shared" si="5"/>
        <v>1.0229702270518597</v>
      </c>
      <c r="L75" s="36" t="s">
        <v>168</v>
      </c>
      <c r="M75" s="36" t="s">
        <v>35</v>
      </c>
      <c r="N75" s="31" t="s">
        <v>321</v>
      </c>
    </row>
    <row r="76" spans="1:14" ht="11.25">
      <c r="A76" s="32" t="s">
        <v>292</v>
      </c>
      <c r="B76" s="36"/>
      <c r="C76" s="37">
        <v>20</v>
      </c>
      <c r="D76" s="36">
        <v>10</v>
      </c>
      <c r="E76" s="37">
        <f t="shared" si="1"/>
        <v>0.9</v>
      </c>
      <c r="F76" s="37">
        <f t="shared" si="7"/>
        <v>45</v>
      </c>
      <c r="G76" s="36">
        <v>8</v>
      </c>
      <c r="H76" s="34">
        <f t="shared" si="3"/>
        <v>0.086625</v>
      </c>
      <c r="I76" s="34">
        <f t="shared" si="6"/>
        <v>28.875</v>
      </c>
      <c r="J76" s="34">
        <f t="shared" si="4"/>
        <v>0.6091370558375635</v>
      </c>
      <c r="K76" s="34">
        <f t="shared" si="5"/>
        <v>2.558441558441559</v>
      </c>
      <c r="L76" s="36" t="s">
        <v>127</v>
      </c>
      <c r="M76" s="36" t="s">
        <v>35</v>
      </c>
      <c r="N76" s="31" t="s">
        <v>206</v>
      </c>
    </row>
    <row r="77" spans="1:14" ht="11.25">
      <c r="A77" s="32" t="s">
        <v>293</v>
      </c>
      <c r="B77" s="36">
        <v>3.5</v>
      </c>
      <c r="C77" s="37">
        <f t="shared" si="11"/>
        <v>245</v>
      </c>
      <c r="D77" s="36">
        <v>20</v>
      </c>
      <c r="E77" s="37">
        <f t="shared" si="1"/>
        <v>0.8</v>
      </c>
      <c r="F77" s="37">
        <f t="shared" si="7"/>
        <v>40</v>
      </c>
      <c r="G77" s="36">
        <v>37</v>
      </c>
      <c r="H77" s="34">
        <f t="shared" si="3"/>
        <v>0.01872972972972973</v>
      </c>
      <c r="I77" s="34">
        <f t="shared" si="6"/>
        <v>76.47972972972974</v>
      </c>
      <c r="J77" s="34">
        <f aca="true" t="shared" si="12" ref="J77:J108">$F77/($I77+$F77)</f>
        <v>0.3434073902198503</v>
      </c>
      <c r="K77" s="34">
        <f aca="true" t="shared" si="13" ref="K77:K108">1/(1-$J77)</f>
        <v>1.5230144005654207</v>
      </c>
      <c r="L77" s="36" t="s">
        <v>137</v>
      </c>
      <c r="M77" s="36" t="s">
        <v>30</v>
      </c>
      <c r="N77" s="31" t="s">
        <v>169</v>
      </c>
    </row>
    <row r="78" spans="1:14" ht="11.25">
      <c r="A78" s="32" t="s">
        <v>294</v>
      </c>
      <c r="B78" s="21">
        <v>1.1</v>
      </c>
      <c r="C78" s="42">
        <f t="shared" si="11"/>
        <v>77</v>
      </c>
      <c r="D78" s="21">
        <v>85</v>
      </c>
      <c r="E78" s="31">
        <f>(100-D78)/100</f>
        <v>0.15</v>
      </c>
      <c r="F78" s="43">
        <f>$E78*($A$4/60)</f>
        <v>7.5</v>
      </c>
      <c r="G78" s="21">
        <v>245</v>
      </c>
      <c r="H78" s="44">
        <f>0.693/$G78</f>
        <v>0.0028285714285714286</v>
      </c>
      <c r="I78" s="44">
        <f aca="true" t="shared" si="14" ref="I78:I108">(($C78*$H78)*1000)/60</f>
        <v>3.63</v>
      </c>
      <c r="J78" s="44">
        <f t="shared" si="12"/>
        <v>0.6738544474393532</v>
      </c>
      <c r="K78" s="44">
        <f t="shared" si="13"/>
        <v>3.0661157024793395</v>
      </c>
      <c r="L78" s="36" t="s">
        <v>219</v>
      </c>
      <c r="M78" s="21" t="s">
        <v>35</v>
      </c>
      <c r="N78" s="31" t="s">
        <v>321</v>
      </c>
    </row>
    <row r="79" spans="1:14" ht="11.25">
      <c r="A79" s="32" t="s">
        <v>295</v>
      </c>
      <c r="B79" s="36">
        <v>1.8</v>
      </c>
      <c r="C79" s="37">
        <f t="shared" si="11"/>
        <v>126</v>
      </c>
      <c r="D79" s="36">
        <v>3</v>
      </c>
      <c r="E79" s="37">
        <f t="shared" si="1"/>
        <v>0.97</v>
      </c>
      <c r="F79" s="37">
        <f t="shared" si="7"/>
        <v>48.5</v>
      </c>
      <c r="G79" s="36">
        <v>36</v>
      </c>
      <c r="H79" s="34">
        <f aca="true" t="shared" si="15" ref="H79:H95">0.693/$G79</f>
        <v>0.01925</v>
      </c>
      <c r="I79" s="34">
        <f t="shared" si="14"/>
        <v>40.425</v>
      </c>
      <c r="J79" s="34">
        <f t="shared" si="12"/>
        <v>0.5454034298566207</v>
      </c>
      <c r="K79" s="34">
        <f t="shared" si="13"/>
        <v>2.199752628324057</v>
      </c>
      <c r="L79" s="36" t="s">
        <v>327</v>
      </c>
      <c r="M79" s="36" t="s">
        <v>27</v>
      </c>
      <c r="N79" s="31" t="s">
        <v>217</v>
      </c>
    </row>
    <row r="80" spans="1:14" ht="11.25">
      <c r="A80" s="32" t="s">
        <v>296</v>
      </c>
      <c r="B80" s="36">
        <v>0.19</v>
      </c>
      <c r="C80" s="37">
        <f t="shared" si="11"/>
        <v>13.3</v>
      </c>
      <c r="D80" s="36">
        <v>94</v>
      </c>
      <c r="E80" s="37">
        <f t="shared" si="1"/>
        <v>0.06</v>
      </c>
      <c r="F80" s="37">
        <f t="shared" si="7"/>
        <v>3</v>
      </c>
      <c r="G80" s="36">
        <v>1</v>
      </c>
      <c r="H80" s="34">
        <f t="shared" si="15"/>
        <v>0.693</v>
      </c>
      <c r="I80" s="34">
        <f t="shared" si="14"/>
        <v>153.61499999999998</v>
      </c>
      <c r="J80" s="34">
        <f t="shared" si="12"/>
        <v>0.019155253328225267</v>
      </c>
      <c r="K80" s="34">
        <f t="shared" si="13"/>
        <v>1.0195293428376135</v>
      </c>
      <c r="L80" s="36" t="s">
        <v>168</v>
      </c>
      <c r="M80" s="36" t="s">
        <v>35</v>
      </c>
      <c r="N80" s="31" t="s">
        <v>321</v>
      </c>
    </row>
    <row r="81" spans="1:14" ht="11.25">
      <c r="A81" s="32" t="s">
        <v>297</v>
      </c>
      <c r="B81" s="36">
        <v>0.42</v>
      </c>
      <c r="C81" s="37">
        <f t="shared" si="11"/>
        <v>29.4</v>
      </c>
      <c r="D81" s="36">
        <v>50</v>
      </c>
      <c r="E81" s="37">
        <f t="shared" si="1"/>
        <v>0.5</v>
      </c>
      <c r="F81" s="37">
        <f t="shared" si="7"/>
        <v>25</v>
      </c>
      <c r="G81" s="36">
        <v>10.1</v>
      </c>
      <c r="H81" s="34">
        <f t="shared" si="15"/>
        <v>0.0686138613861386</v>
      </c>
      <c r="I81" s="34">
        <f t="shared" si="14"/>
        <v>33.62079207920792</v>
      </c>
      <c r="J81" s="34">
        <f t="shared" si="12"/>
        <v>0.42646984309287755</v>
      </c>
      <c r="K81" s="34">
        <f t="shared" si="13"/>
        <v>1.7435874782813556</v>
      </c>
      <c r="L81" s="36" t="s">
        <v>171</v>
      </c>
      <c r="M81" s="36" t="s">
        <v>27</v>
      </c>
      <c r="N81" s="31" t="s">
        <v>207</v>
      </c>
    </row>
    <row r="82" spans="1:14" ht="11.25">
      <c r="A82" s="32" t="s">
        <v>298</v>
      </c>
      <c r="B82" s="38">
        <v>0.5</v>
      </c>
      <c r="C82" s="37">
        <f t="shared" si="11"/>
        <v>35</v>
      </c>
      <c r="D82" s="36">
        <v>50</v>
      </c>
      <c r="E82" s="37">
        <f t="shared" si="1"/>
        <v>0.5</v>
      </c>
      <c r="F82" s="37">
        <f t="shared" si="7"/>
        <v>25</v>
      </c>
      <c r="G82" s="36">
        <v>20</v>
      </c>
      <c r="H82" s="34">
        <f t="shared" si="15"/>
        <v>0.03465</v>
      </c>
      <c r="I82" s="34">
        <f t="shared" si="14"/>
        <v>20.2125</v>
      </c>
      <c r="J82" s="34">
        <f t="shared" si="12"/>
        <v>0.552944429084877</v>
      </c>
      <c r="K82" s="34">
        <f t="shared" si="13"/>
        <v>2.2368583797155224</v>
      </c>
      <c r="L82" s="36" t="s">
        <v>172</v>
      </c>
      <c r="M82" s="36" t="s">
        <v>27</v>
      </c>
      <c r="N82" s="31" t="s">
        <v>145</v>
      </c>
    </row>
    <row r="83" spans="1:14" ht="11.25">
      <c r="A83" s="32" t="s">
        <v>299</v>
      </c>
      <c r="B83" s="38">
        <v>32</v>
      </c>
      <c r="C83" s="37">
        <f t="shared" si="11"/>
        <v>2240</v>
      </c>
      <c r="D83" s="36">
        <v>69</v>
      </c>
      <c r="E83" s="37">
        <f t="shared" si="1"/>
        <v>0.31</v>
      </c>
      <c r="F83" s="37">
        <f t="shared" si="7"/>
        <v>15.5</v>
      </c>
      <c r="G83" s="36">
        <v>11</v>
      </c>
      <c r="H83" s="34">
        <f t="shared" si="15"/>
        <v>0.063</v>
      </c>
      <c r="I83" s="34">
        <f t="shared" si="14"/>
        <v>2352</v>
      </c>
      <c r="J83" s="34">
        <f t="shared" si="12"/>
        <v>0.006546990496304118</v>
      </c>
      <c r="K83" s="34">
        <f t="shared" si="13"/>
        <v>1.0065901360544218</v>
      </c>
      <c r="L83" s="36" t="s">
        <v>173</v>
      </c>
      <c r="M83" s="36" t="s">
        <v>35</v>
      </c>
      <c r="N83" s="31" t="s">
        <v>325</v>
      </c>
    </row>
    <row r="84" spans="1:14" ht="12.75">
      <c r="A84" s="32" t="s">
        <v>355</v>
      </c>
      <c r="B84" s="21" t="s">
        <v>42</v>
      </c>
      <c r="C84" s="42">
        <v>12.56</v>
      </c>
      <c r="D84" s="21">
        <v>30</v>
      </c>
      <c r="E84" s="31">
        <f>(100-D84)/100</f>
        <v>0.7</v>
      </c>
      <c r="F84" s="43">
        <f>$E84*($A$4/60)</f>
        <v>35</v>
      </c>
      <c r="G84" s="21">
        <v>20</v>
      </c>
      <c r="H84" s="44">
        <f t="shared" si="15"/>
        <v>0.03465</v>
      </c>
      <c r="I84" s="44">
        <f t="shared" si="14"/>
        <v>7.2534</v>
      </c>
      <c r="J84" s="44">
        <f t="shared" si="12"/>
        <v>0.828335707895696</v>
      </c>
      <c r="K84" s="44">
        <f t="shared" si="13"/>
        <v>5.825323296660877</v>
      </c>
      <c r="L84" s="36" t="s">
        <v>226</v>
      </c>
      <c r="M84" s="21" t="s">
        <v>30</v>
      </c>
      <c r="N84" s="31" t="s">
        <v>227</v>
      </c>
    </row>
    <row r="85" spans="1:14" ht="12.75">
      <c r="A85" s="32" t="s">
        <v>356</v>
      </c>
      <c r="B85" s="36">
        <v>0.3</v>
      </c>
      <c r="C85" s="37">
        <f t="shared" si="11"/>
        <v>21</v>
      </c>
      <c r="D85" s="36">
        <v>16</v>
      </c>
      <c r="E85" s="37">
        <f t="shared" si="1"/>
        <v>0.84</v>
      </c>
      <c r="F85" s="37">
        <f t="shared" si="7"/>
        <v>42</v>
      </c>
      <c r="G85" s="36">
        <v>5.1</v>
      </c>
      <c r="H85" s="34">
        <f t="shared" si="15"/>
        <v>0.13588235294117648</v>
      </c>
      <c r="I85" s="34">
        <f t="shared" si="14"/>
        <v>47.558823529411775</v>
      </c>
      <c r="J85" s="34">
        <f t="shared" si="12"/>
        <v>0.4689655172413793</v>
      </c>
      <c r="K85" s="37">
        <f t="shared" si="13"/>
        <v>1.8831168831168832</v>
      </c>
      <c r="L85" s="36" t="s">
        <v>222</v>
      </c>
      <c r="M85" s="36" t="s">
        <v>27</v>
      </c>
      <c r="N85" s="31" t="s">
        <v>229</v>
      </c>
    </row>
    <row r="86" spans="1:14" ht="11.25">
      <c r="A86" s="32" t="s">
        <v>300</v>
      </c>
      <c r="B86" s="36" t="s">
        <v>26</v>
      </c>
      <c r="C86" s="37">
        <v>1774</v>
      </c>
      <c r="D86" s="36">
        <v>98</v>
      </c>
      <c r="E86" s="37">
        <f t="shared" si="1"/>
        <v>0.02</v>
      </c>
      <c r="F86" s="37">
        <f t="shared" si="7"/>
        <v>1</v>
      </c>
      <c r="G86" s="36">
        <v>35</v>
      </c>
      <c r="H86" s="34">
        <f t="shared" si="15"/>
        <v>0.019799999999999998</v>
      </c>
      <c r="I86" s="34">
        <f t="shared" si="14"/>
        <v>585.42</v>
      </c>
      <c r="J86" s="34">
        <f t="shared" si="12"/>
        <v>0.001705262439889499</v>
      </c>
      <c r="K86" s="34">
        <f t="shared" si="13"/>
        <v>1.0017081753271155</v>
      </c>
      <c r="L86" s="36" t="s">
        <v>174</v>
      </c>
      <c r="M86" s="36" t="s">
        <v>35</v>
      </c>
      <c r="N86" s="31" t="s">
        <v>322</v>
      </c>
    </row>
    <row r="87" spans="1:14" ht="11.25">
      <c r="A87" s="32" t="s">
        <v>301</v>
      </c>
      <c r="B87" s="36"/>
      <c r="C87" s="37">
        <v>269</v>
      </c>
      <c r="D87" s="36"/>
      <c r="E87" s="37"/>
      <c r="F87" s="37"/>
      <c r="G87" s="36">
        <v>9.6</v>
      </c>
      <c r="H87" s="34">
        <f t="shared" si="15"/>
        <v>0.0721875</v>
      </c>
      <c r="I87" s="34">
        <f t="shared" si="14"/>
        <v>323.640625</v>
      </c>
      <c r="J87" s="34">
        <f t="shared" si="12"/>
        <v>0</v>
      </c>
      <c r="K87" s="34">
        <f t="shared" si="13"/>
        <v>1</v>
      </c>
      <c r="L87" s="36" t="s">
        <v>170</v>
      </c>
      <c r="M87" s="36" t="s">
        <v>35</v>
      </c>
      <c r="N87" s="31" t="s">
        <v>322</v>
      </c>
    </row>
    <row r="88" spans="1:14" ht="11.25">
      <c r="A88" s="32" t="s">
        <v>340</v>
      </c>
      <c r="B88" s="36"/>
      <c r="C88" s="37"/>
      <c r="D88" s="36"/>
      <c r="E88" s="37"/>
      <c r="F88" s="37"/>
      <c r="G88" s="36"/>
      <c r="H88" s="34"/>
      <c r="I88" s="34"/>
      <c r="J88" s="34"/>
      <c r="K88" s="34"/>
      <c r="L88" s="36" t="s">
        <v>143</v>
      </c>
      <c r="M88" s="21" t="s">
        <v>35</v>
      </c>
      <c r="N88" s="31" t="s">
        <v>321</v>
      </c>
    </row>
    <row r="89" spans="1:14" s="61" customFormat="1" ht="11.25">
      <c r="A89" s="57" t="s">
        <v>343</v>
      </c>
      <c r="B89" s="58">
        <v>0.24</v>
      </c>
      <c r="C89" s="59">
        <f>$D$4*$B89</f>
        <v>16.8</v>
      </c>
      <c r="D89" s="58">
        <v>50</v>
      </c>
      <c r="E89" s="59">
        <f>(100-D89)/100</f>
        <v>0.5</v>
      </c>
      <c r="F89" s="59">
        <f t="shared" si="7"/>
        <v>25</v>
      </c>
      <c r="G89" s="58">
        <v>1</v>
      </c>
      <c r="H89" s="59">
        <f t="shared" si="15"/>
        <v>0.693</v>
      </c>
      <c r="I89" s="59">
        <f t="shared" si="14"/>
        <v>194.04</v>
      </c>
      <c r="J89" s="59">
        <f t="shared" si="12"/>
        <v>0.11413440467494522</v>
      </c>
      <c r="K89" s="59">
        <f t="shared" si="13"/>
        <v>1.1288394145537002</v>
      </c>
      <c r="L89" s="58"/>
      <c r="M89" s="58"/>
      <c r="N89" s="60"/>
    </row>
    <row r="90" spans="1:14" s="61" customFormat="1" ht="12.75">
      <c r="A90" s="57" t="s">
        <v>344</v>
      </c>
      <c r="B90" s="58">
        <v>0.45</v>
      </c>
      <c r="C90" s="59">
        <f t="shared" si="11"/>
        <v>31.5</v>
      </c>
      <c r="D90" s="58">
        <v>23</v>
      </c>
      <c r="E90" s="59">
        <f>(100-D90)/100</f>
        <v>0.77</v>
      </c>
      <c r="F90" s="59">
        <f t="shared" si="7"/>
        <v>38.5</v>
      </c>
      <c r="G90" s="58">
        <v>1</v>
      </c>
      <c r="H90" s="59">
        <f t="shared" si="15"/>
        <v>0.693</v>
      </c>
      <c r="I90" s="59">
        <f t="shared" si="14"/>
        <v>363.825</v>
      </c>
      <c r="J90" s="59">
        <f t="shared" si="12"/>
        <v>0.09569377990430622</v>
      </c>
      <c r="K90" s="59">
        <f t="shared" si="13"/>
        <v>1.1058201058201058</v>
      </c>
      <c r="L90" s="62"/>
      <c r="M90" s="58"/>
      <c r="N90" s="60"/>
    </row>
    <row r="91" spans="1:14" ht="11.25">
      <c r="A91" s="32" t="s">
        <v>302</v>
      </c>
      <c r="B91" s="36"/>
      <c r="C91" s="37">
        <v>2825</v>
      </c>
      <c r="D91" s="36">
        <v>1</v>
      </c>
      <c r="E91" s="37">
        <f t="shared" si="1"/>
        <v>0.99</v>
      </c>
      <c r="F91" s="37">
        <f t="shared" si="7"/>
        <v>49.5</v>
      </c>
      <c r="G91" s="36">
        <v>298</v>
      </c>
      <c r="H91" s="34">
        <f t="shared" si="15"/>
        <v>0.002325503355704698</v>
      </c>
      <c r="I91" s="34">
        <f t="shared" si="14"/>
        <v>109.49244966442953</v>
      </c>
      <c r="J91" s="34">
        <f t="shared" si="12"/>
        <v>0.3113355389169424</v>
      </c>
      <c r="K91" s="34">
        <f t="shared" si="13"/>
        <v>1.4520859671302149</v>
      </c>
      <c r="L91" s="36" t="s">
        <v>137</v>
      </c>
      <c r="M91" s="21" t="s">
        <v>35</v>
      </c>
      <c r="N91" s="31" t="s">
        <v>137</v>
      </c>
    </row>
    <row r="92" spans="1:14" ht="11.25">
      <c r="A92" s="32" t="s">
        <v>303</v>
      </c>
      <c r="B92" s="36">
        <v>0.9</v>
      </c>
      <c r="C92" s="37">
        <f t="shared" si="11"/>
        <v>63</v>
      </c>
      <c r="D92" s="36">
        <v>80</v>
      </c>
      <c r="E92" s="37">
        <f t="shared" si="1"/>
        <v>0.2</v>
      </c>
      <c r="F92" s="37">
        <f t="shared" si="7"/>
        <v>10</v>
      </c>
      <c r="G92" s="36">
        <v>11</v>
      </c>
      <c r="H92" s="34">
        <f t="shared" si="15"/>
        <v>0.063</v>
      </c>
      <c r="I92" s="34">
        <f t="shared" si="14"/>
        <v>66.15</v>
      </c>
      <c r="J92" s="34">
        <f t="shared" si="12"/>
        <v>0.13131976362442546</v>
      </c>
      <c r="K92" s="34">
        <f t="shared" si="13"/>
        <v>1.1511715797430082</v>
      </c>
      <c r="L92" s="36" t="s">
        <v>175</v>
      </c>
      <c r="M92" s="36" t="s">
        <v>35</v>
      </c>
      <c r="N92" s="31" t="s">
        <v>323</v>
      </c>
    </row>
    <row r="93" spans="1:14" ht="11.25">
      <c r="A93" s="32" t="s">
        <v>304</v>
      </c>
      <c r="B93" s="36">
        <v>25</v>
      </c>
      <c r="C93" s="37">
        <f t="shared" si="11"/>
        <v>1750</v>
      </c>
      <c r="D93" s="36">
        <v>40</v>
      </c>
      <c r="E93" s="37">
        <f t="shared" si="1"/>
        <v>0.6</v>
      </c>
      <c r="F93" s="37">
        <f t="shared" si="7"/>
        <v>30</v>
      </c>
      <c r="G93" s="36">
        <v>58.4</v>
      </c>
      <c r="H93" s="34">
        <f t="shared" si="15"/>
        <v>0.011866438356164383</v>
      </c>
      <c r="I93" s="34">
        <f t="shared" si="14"/>
        <v>346.1044520547945</v>
      </c>
      <c r="J93" s="34">
        <f t="shared" si="12"/>
        <v>0.07976507546267843</v>
      </c>
      <c r="K93" s="34">
        <f t="shared" si="13"/>
        <v>1.0866790352504638</v>
      </c>
      <c r="L93" s="36" t="s">
        <v>125</v>
      </c>
      <c r="M93" s="36" t="s">
        <v>35</v>
      </c>
      <c r="N93" s="31" t="s">
        <v>322</v>
      </c>
    </row>
    <row r="94" spans="1:14" ht="12.75">
      <c r="A94" s="32" t="s">
        <v>346</v>
      </c>
      <c r="B94"/>
      <c r="C94"/>
      <c r="D94"/>
      <c r="E94"/>
      <c r="F94"/>
      <c r="G94"/>
      <c r="H94"/>
      <c r="I94"/>
      <c r="J94"/>
      <c r="K94"/>
      <c r="L94"/>
      <c r="M94"/>
      <c r="N94" s="31" t="s">
        <v>345</v>
      </c>
    </row>
    <row r="95" spans="1:14" s="61" customFormat="1" ht="12.75">
      <c r="A95" s="57" t="s">
        <v>92</v>
      </c>
      <c r="B95" s="58" t="s">
        <v>32</v>
      </c>
      <c r="C95" s="59">
        <f t="shared" si="11"/>
        <v>25.2</v>
      </c>
      <c r="D95" s="58">
        <v>38</v>
      </c>
      <c r="E95" s="59">
        <f>(100-D95)/100</f>
        <v>0.62</v>
      </c>
      <c r="F95" s="59">
        <f t="shared" si="7"/>
        <v>31</v>
      </c>
      <c r="G95" s="58">
        <v>30</v>
      </c>
      <c r="H95" s="59">
        <f t="shared" si="15"/>
        <v>0.0231</v>
      </c>
      <c r="I95" s="59">
        <f t="shared" si="14"/>
        <v>9.702</v>
      </c>
      <c r="J95" s="59">
        <f t="shared" si="12"/>
        <v>0.7616333349712545</v>
      </c>
      <c r="K95" s="59">
        <f t="shared" si="13"/>
        <v>4.195217480931767</v>
      </c>
      <c r="L95" s="58" t="s">
        <v>328</v>
      </c>
      <c r="M95" s="58" t="s">
        <v>27</v>
      </c>
      <c r="N95" s="62"/>
    </row>
    <row r="96" spans="1:14" s="61" customFormat="1" ht="12.75">
      <c r="A96" s="57" t="s">
        <v>96</v>
      </c>
      <c r="B96" s="58">
        <v>2.2</v>
      </c>
      <c r="C96" s="59">
        <f aca="true" t="shared" si="16" ref="C96:C108">$D$4*$B96</f>
        <v>154</v>
      </c>
      <c r="D96" s="58">
        <v>44</v>
      </c>
      <c r="E96" s="59">
        <f>(100-D96)/100</f>
        <v>0.56</v>
      </c>
      <c r="F96" s="59">
        <f t="shared" si="7"/>
        <v>28.000000000000004</v>
      </c>
      <c r="G96" s="58">
        <v>30</v>
      </c>
      <c r="H96" s="59">
        <f aca="true" t="shared" si="17" ref="H96:H108">0.693/$G96</f>
        <v>0.0231</v>
      </c>
      <c r="I96" s="59">
        <f t="shared" si="14"/>
        <v>59.29</v>
      </c>
      <c r="J96" s="59">
        <f t="shared" si="12"/>
        <v>0.32076984763432237</v>
      </c>
      <c r="K96" s="59">
        <f>1/(1-$J96)</f>
        <v>1.4722550177095632</v>
      </c>
      <c r="L96" s="58" t="s">
        <v>330</v>
      </c>
      <c r="M96" s="58" t="s">
        <v>27</v>
      </c>
      <c r="N96" s="62"/>
    </row>
    <row r="97" spans="1:14" ht="11.25">
      <c r="A97" s="32" t="s">
        <v>305</v>
      </c>
      <c r="B97" s="36">
        <v>0.26</v>
      </c>
      <c r="C97" s="37">
        <f t="shared" si="16"/>
        <v>18.2</v>
      </c>
      <c r="D97" s="36">
        <v>34</v>
      </c>
      <c r="E97" s="37">
        <f t="shared" si="1"/>
        <v>0.66</v>
      </c>
      <c r="F97" s="37">
        <f t="shared" si="7"/>
        <v>33</v>
      </c>
      <c r="G97" s="36">
        <v>50</v>
      </c>
      <c r="H97" s="34">
        <f t="shared" si="17"/>
        <v>0.013859999999999999</v>
      </c>
      <c r="I97" s="34">
        <f t="shared" si="14"/>
        <v>4.204199999999999</v>
      </c>
      <c r="J97" s="34">
        <f t="shared" si="12"/>
        <v>0.8869966294128082</v>
      </c>
      <c r="K97" s="34">
        <f t="shared" si="13"/>
        <v>8.849293563579277</v>
      </c>
      <c r="L97" s="36" t="s">
        <v>176</v>
      </c>
      <c r="M97" s="36" t="s">
        <v>27</v>
      </c>
      <c r="N97" s="31" t="s">
        <v>177</v>
      </c>
    </row>
    <row r="98" spans="1:14" ht="11.25">
      <c r="A98" s="32" t="s">
        <v>306</v>
      </c>
      <c r="B98" s="36">
        <v>0.13</v>
      </c>
      <c r="C98" s="37">
        <f t="shared" si="16"/>
        <v>9.1</v>
      </c>
      <c r="D98" s="36">
        <v>90</v>
      </c>
      <c r="E98" s="37">
        <f t="shared" si="1"/>
        <v>0.1</v>
      </c>
      <c r="F98" s="37">
        <f t="shared" si="7"/>
        <v>5</v>
      </c>
      <c r="G98" s="39">
        <v>10</v>
      </c>
      <c r="H98" s="34">
        <f t="shared" si="17"/>
        <v>0.0693</v>
      </c>
      <c r="I98" s="34">
        <f t="shared" si="14"/>
        <v>10.5105</v>
      </c>
      <c r="J98" s="34">
        <f t="shared" si="12"/>
        <v>0.3223622707198349</v>
      </c>
      <c r="K98" s="34">
        <f t="shared" si="13"/>
        <v>1.4757147614290471</v>
      </c>
      <c r="L98" s="36" t="s">
        <v>189</v>
      </c>
      <c r="M98" s="36" t="s">
        <v>30</v>
      </c>
      <c r="N98" s="31" t="s">
        <v>190</v>
      </c>
    </row>
    <row r="99" spans="1:14" ht="11.25">
      <c r="A99" s="32" t="s">
        <v>307</v>
      </c>
      <c r="B99" s="36">
        <v>2.9</v>
      </c>
      <c r="C99" s="37">
        <f t="shared" si="16"/>
        <v>203</v>
      </c>
      <c r="D99" s="36">
        <v>60</v>
      </c>
      <c r="E99" s="37">
        <f t="shared" si="1"/>
        <v>0.4</v>
      </c>
      <c r="F99" s="37">
        <f t="shared" si="7"/>
        <v>20</v>
      </c>
      <c r="G99" s="36">
        <v>14.6</v>
      </c>
      <c r="H99" s="34">
        <f t="shared" si="17"/>
        <v>0.04746575342465753</v>
      </c>
      <c r="I99" s="34">
        <f t="shared" si="14"/>
        <v>160.59246575342465</v>
      </c>
      <c r="J99" s="34">
        <f t="shared" si="12"/>
        <v>0.1107465913185292</v>
      </c>
      <c r="K99" s="34">
        <f t="shared" si="13"/>
        <v>1.1245388437506663</v>
      </c>
      <c r="L99" s="36" t="s">
        <v>178</v>
      </c>
      <c r="M99" s="36" t="s">
        <v>35</v>
      </c>
      <c r="N99" s="31" t="s">
        <v>322</v>
      </c>
    </row>
    <row r="100" spans="1:14" ht="11.25">
      <c r="A100" s="32" t="s">
        <v>308</v>
      </c>
      <c r="B100" s="36">
        <v>1.6</v>
      </c>
      <c r="C100" s="37">
        <f t="shared" si="16"/>
        <v>112</v>
      </c>
      <c r="D100" s="36">
        <v>55</v>
      </c>
      <c r="E100" s="37">
        <f t="shared" si="1"/>
        <v>0.45</v>
      </c>
      <c r="F100" s="37">
        <f t="shared" si="7"/>
        <v>22.5</v>
      </c>
      <c r="G100" s="36">
        <v>108</v>
      </c>
      <c r="H100" s="34">
        <f t="shared" si="17"/>
        <v>0.006416666666666666</v>
      </c>
      <c r="I100" s="34">
        <f t="shared" si="14"/>
        <v>11.977777777777776</v>
      </c>
      <c r="J100" s="34">
        <f t="shared" si="12"/>
        <v>0.6525942636158557</v>
      </c>
      <c r="K100" s="34">
        <f t="shared" si="13"/>
        <v>2.8784786641929507</v>
      </c>
      <c r="L100" s="36" t="s">
        <v>115</v>
      </c>
      <c r="M100" s="36" t="s">
        <v>27</v>
      </c>
      <c r="N100" s="31" t="s">
        <v>191</v>
      </c>
    </row>
    <row r="101" spans="1:15" ht="11.25">
      <c r="A101" s="32" t="s">
        <v>309</v>
      </c>
      <c r="B101" s="36">
        <v>0.25</v>
      </c>
      <c r="C101" s="37">
        <f t="shared" si="16"/>
        <v>17.5</v>
      </c>
      <c r="D101" s="36">
        <v>45</v>
      </c>
      <c r="E101" s="37">
        <f>(100-D101)/100</f>
        <v>0.55</v>
      </c>
      <c r="F101" s="37">
        <f>$E101*($A$4/60)</f>
        <v>27.500000000000004</v>
      </c>
      <c r="G101" s="36">
        <v>12</v>
      </c>
      <c r="H101" s="34">
        <f t="shared" si="17"/>
        <v>0.057749999999999996</v>
      </c>
      <c r="I101" s="34">
        <f t="shared" si="14"/>
        <v>16.843749999999996</v>
      </c>
      <c r="J101" s="34">
        <f t="shared" si="12"/>
        <v>0.62015503875969</v>
      </c>
      <c r="K101" s="34">
        <f t="shared" si="13"/>
        <v>2.6326530612244907</v>
      </c>
      <c r="L101" s="37" t="s">
        <v>180</v>
      </c>
      <c r="M101" s="36" t="s">
        <v>27</v>
      </c>
      <c r="N101" s="31" t="s">
        <v>179</v>
      </c>
      <c r="O101" s="35"/>
    </row>
    <row r="102" spans="1:14" ht="11.25">
      <c r="A102" s="32" t="s">
        <v>310</v>
      </c>
      <c r="B102" s="36">
        <v>9</v>
      </c>
      <c r="C102" s="37">
        <f t="shared" si="16"/>
        <v>630</v>
      </c>
      <c r="D102" s="36">
        <v>71</v>
      </c>
      <c r="E102" s="37">
        <f t="shared" si="1"/>
        <v>0.29</v>
      </c>
      <c r="F102" s="37">
        <f t="shared" si="7"/>
        <v>14.499999999999998</v>
      </c>
      <c r="G102" s="36">
        <v>42.4</v>
      </c>
      <c r="H102" s="34">
        <f t="shared" si="17"/>
        <v>0.016344339622641507</v>
      </c>
      <c r="I102" s="34">
        <f t="shared" si="14"/>
        <v>171.61556603773585</v>
      </c>
      <c r="J102" s="34">
        <f t="shared" si="12"/>
        <v>0.07790858286974262</v>
      </c>
      <c r="K102" s="34">
        <f t="shared" si="13"/>
        <v>1.0844911702054558</v>
      </c>
      <c r="L102" s="36" t="s">
        <v>181</v>
      </c>
      <c r="M102" s="36" t="s">
        <v>35</v>
      </c>
      <c r="N102" s="31" t="s">
        <v>321</v>
      </c>
    </row>
    <row r="103" spans="1:14" ht="12">
      <c r="A103" s="32" t="s">
        <v>347</v>
      </c>
      <c r="B103" s="50" t="s">
        <v>348</v>
      </c>
      <c r="C103" s="37"/>
      <c r="D103" s="36"/>
      <c r="E103" s="37"/>
      <c r="F103" s="37"/>
      <c r="G103" s="36"/>
      <c r="H103" s="34"/>
      <c r="I103" s="34"/>
      <c r="J103" s="34"/>
      <c r="K103" s="34"/>
      <c r="L103" s="36"/>
      <c r="M103" s="36"/>
      <c r="N103" s="31"/>
    </row>
    <row r="104" spans="1:14" ht="11.25">
      <c r="A104" s="32" t="s">
        <v>311</v>
      </c>
      <c r="B104" s="36">
        <v>0.33</v>
      </c>
      <c r="C104" s="37">
        <f t="shared" si="16"/>
        <v>23.1</v>
      </c>
      <c r="D104" s="36" t="s">
        <v>29</v>
      </c>
      <c r="E104" s="37">
        <f t="shared" si="1"/>
        <v>0.95</v>
      </c>
      <c r="F104" s="37">
        <f t="shared" si="7"/>
        <v>47.5</v>
      </c>
      <c r="G104" s="36">
        <v>53</v>
      </c>
      <c r="H104" s="34">
        <f t="shared" si="17"/>
        <v>0.013075471698113206</v>
      </c>
      <c r="I104" s="34">
        <f t="shared" si="14"/>
        <v>5.0340566037735845</v>
      </c>
      <c r="J104" s="34">
        <f t="shared" si="12"/>
        <v>0.9041753687185851</v>
      </c>
      <c r="K104" s="34">
        <f t="shared" si="13"/>
        <v>10.435730214950993</v>
      </c>
      <c r="L104" s="36" t="s">
        <v>329</v>
      </c>
      <c r="M104" s="36" t="s">
        <v>30</v>
      </c>
      <c r="N104" s="31" t="s">
        <v>208</v>
      </c>
    </row>
    <row r="105" spans="1:14" ht="11.25">
      <c r="A105" s="32" t="s">
        <v>312</v>
      </c>
      <c r="B105" s="38" t="s">
        <v>24</v>
      </c>
      <c r="C105" s="37">
        <f t="shared" si="16"/>
        <v>56</v>
      </c>
      <c r="D105" s="36">
        <v>14</v>
      </c>
      <c r="E105" s="37">
        <f t="shared" si="1"/>
        <v>0.86</v>
      </c>
      <c r="F105" s="37">
        <f t="shared" si="7"/>
        <v>43</v>
      </c>
      <c r="G105" s="36">
        <v>14</v>
      </c>
      <c r="H105" s="34">
        <f t="shared" si="17"/>
        <v>0.049499999999999995</v>
      </c>
      <c r="I105" s="34">
        <f t="shared" si="14"/>
        <v>46.2</v>
      </c>
      <c r="J105" s="34">
        <f t="shared" si="12"/>
        <v>0.4820627802690583</v>
      </c>
      <c r="K105" s="34">
        <f t="shared" si="13"/>
        <v>1.9307359307359306</v>
      </c>
      <c r="L105" s="36" t="s">
        <v>115</v>
      </c>
      <c r="M105" s="36" t="s">
        <v>27</v>
      </c>
      <c r="N105" s="31" t="s">
        <v>209</v>
      </c>
    </row>
    <row r="106" spans="1:14" ht="11.25">
      <c r="A106" s="32" t="s">
        <v>313</v>
      </c>
      <c r="B106" s="38">
        <v>0.7</v>
      </c>
      <c r="C106" s="37">
        <f t="shared" si="16"/>
        <v>49</v>
      </c>
      <c r="D106" s="36">
        <v>1</v>
      </c>
      <c r="E106" s="37">
        <f t="shared" si="1"/>
        <v>0.99</v>
      </c>
      <c r="F106" s="37">
        <f t="shared" si="7"/>
        <v>49.5</v>
      </c>
      <c r="G106" s="36">
        <v>67.5</v>
      </c>
      <c r="H106" s="34">
        <f t="shared" si="17"/>
        <v>0.010266666666666665</v>
      </c>
      <c r="I106" s="34">
        <f t="shared" si="14"/>
        <v>8.384444444444442</v>
      </c>
      <c r="J106" s="34">
        <f t="shared" si="12"/>
        <v>0.8551520270270271</v>
      </c>
      <c r="K106" s="34">
        <f t="shared" si="13"/>
        <v>6.90379008746356</v>
      </c>
      <c r="L106" s="36" t="s">
        <v>182</v>
      </c>
      <c r="M106" s="36" t="s">
        <v>27</v>
      </c>
      <c r="N106" s="31" t="s">
        <v>210</v>
      </c>
    </row>
    <row r="107" spans="1:14" ht="11.25">
      <c r="A107" s="32" t="s">
        <v>314</v>
      </c>
      <c r="B107" s="36">
        <v>0.9</v>
      </c>
      <c r="C107" s="37">
        <f t="shared" si="16"/>
        <v>63</v>
      </c>
      <c r="D107" s="36">
        <v>18</v>
      </c>
      <c r="E107" s="37">
        <f t="shared" si="1"/>
        <v>0.82</v>
      </c>
      <c r="F107" s="37">
        <f t="shared" si="7"/>
        <v>41</v>
      </c>
      <c r="G107" s="36">
        <v>180</v>
      </c>
      <c r="H107" s="34">
        <f t="shared" si="17"/>
        <v>0.0038499999999999997</v>
      </c>
      <c r="I107" s="34">
        <f t="shared" si="14"/>
        <v>4.0424999999999995</v>
      </c>
      <c r="J107" s="34">
        <f t="shared" si="12"/>
        <v>0.9102514292057502</v>
      </c>
      <c r="K107" s="34">
        <f t="shared" si="13"/>
        <v>11.142238713667293</v>
      </c>
      <c r="L107" s="36" t="s">
        <v>192</v>
      </c>
      <c r="M107" s="36" t="s">
        <v>27</v>
      </c>
      <c r="N107" s="31" t="s">
        <v>193</v>
      </c>
    </row>
    <row r="108" spans="1:14" s="40" customFormat="1" ht="11.25">
      <c r="A108" s="31" t="s">
        <v>315</v>
      </c>
      <c r="B108" s="31">
        <v>4.6</v>
      </c>
      <c r="C108" s="42">
        <f t="shared" si="16"/>
        <v>322</v>
      </c>
      <c r="D108" s="31" t="s">
        <v>99</v>
      </c>
      <c r="E108" s="31">
        <f t="shared" si="1"/>
        <v>0.42</v>
      </c>
      <c r="F108" s="43">
        <f t="shared" si="7"/>
        <v>21</v>
      </c>
      <c r="G108" s="31">
        <v>8</v>
      </c>
      <c r="H108" s="44">
        <f t="shared" si="17"/>
        <v>0.086625</v>
      </c>
      <c r="I108" s="44">
        <f t="shared" si="14"/>
        <v>464.8875</v>
      </c>
      <c r="J108" s="44">
        <f t="shared" si="12"/>
        <v>0.04321988114532685</v>
      </c>
      <c r="K108" s="44">
        <f t="shared" si="13"/>
        <v>1.0451722190852626</v>
      </c>
      <c r="L108" s="31" t="s">
        <v>183</v>
      </c>
      <c r="M108" s="31" t="s">
        <v>162</v>
      </c>
      <c r="N108" s="31" t="s">
        <v>323</v>
      </c>
    </row>
    <row r="109" spans="3:11" ht="11.25">
      <c r="C109" s="42"/>
      <c r="E109" s="31"/>
      <c r="F109" s="43"/>
      <c r="H109" s="44"/>
      <c r="I109" s="44"/>
      <c r="J109" s="44"/>
      <c r="K109" s="44"/>
    </row>
    <row r="110" spans="3:11" ht="11.25">
      <c r="C110" s="42"/>
      <c r="E110" s="31"/>
      <c r="F110" s="43"/>
      <c r="H110" s="44"/>
      <c r="I110" s="44"/>
      <c r="J110" s="44"/>
      <c r="K110" s="44"/>
    </row>
    <row r="111" spans="1:14" ht="12">
      <c r="A111" s="32"/>
      <c r="B111" s="36"/>
      <c r="C111" s="42"/>
      <c r="D111" s="35"/>
      <c r="E111" s="43"/>
      <c r="F111" s="43"/>
      <c r="G111" s="35"/>
      <c r="H111" s="43"/>
      <c r="I111" s="43"/>
      <c r="J111" s="43"/>
      <c r="K111" s="43"/>
      <c r="L111" s="52" t="s">
        <v>350</v>
      </c>
      <c r="M111" s="36"/>
      <c r="N111" s="23"/>
    </row>
    <row r="112" spans="1:14" ht="14.25" customHeight="1">
      <c r="A112" s="32"/>
      <c r="B112" s="46"/>
      <c r="C112" s="42"/>
      <c r="D112" s="47"/>
      <c r="E112" s="31"/>
      <c r="F112" s="43"/>
      <c r="G112" s="47"/>
      <c r="H112" s="43"/>
      <c r="I112" s="43"/>
      <c r="J112" s="43"/>
      <c r="K112" s="43"/>
      <c r="L112" s="49" t="s">
        <v>349</v>
      </c>
      <c r="M112" s="36"/>
      <c r="N112" s="31"/>
    </row>
    <row r="113" spans="1:14" ht="11.25">
      <c r="A113" s="32"/>
      <c r="B113" s="36"/>
      <c r="C113" s="42"/>
      <c r="D113" s="35"/>
      <c r="E113" s="31"/>
      <c r="F113" s="43"/>
      <c r="G113" s="35"/>
      <c r="H113" s="43"/>
      <c r="I113" s="43"/>
      <c r="J113" s="43"/>
      <c r="K113" s="43"/>
      <c r="L113" s="36"/>
      <c r="M113" s="36"/>
      <c r="N113" s="31"/>
    </row>
    <row r="114" spans="1:14" ht="12.75">
      <c r="A114" s="32"/>
      <c r="B114" s="36"/>
      <c r="C114"/>
      <c r="D114" s="63"/>
      <c r="E114"/>
      <c r="F114"/>
      <c r="G114"/>
      <c r="H114"/>
      <c r="I114" s="43"/>
      <c r="J114" s="43"/>
      <c r="K114" s="43"/>
      <c r="L114" s="53" t="s">
        <v>331</v>
      </c>
      <c r="M114" s="36"/>
      <c r="N114" s="31"/>
    </row>
    <row r="115" spans="1:14" ht="12.75">
      <c r="A115" s="32"/>
      <c r="B115" s="36"/>
      <c r="C115"/>
      <c r="D115" s="63"/>
      <c r="E115"/>
      <c r="F115"/>
      <c r="G115"/>
      <c r="H115"/>
      <c r="I115" s="43"/>
      <c r="J115" s="43"/>
      <c r="K115" s="43"/>
      <c r="L115" s="54" t="s">
        <v>332</v>
      </c>
      <c r="M115" s="36"/>
      <c r="N115" s="31"/>
    </row>
    <row r="116" spans="1:14" ht="12" customHeight="1">
      <c r="A116" s="32"/>
      <c r="B116" s="46"/>
      <c r="C116"/>
      <c r="D116"/>
      <c r="E116"/>
      <c r="F116"/>
      <c r="G116"/>
      <c r="H116"/>
      <c r="I116" s="43"/>
      <c r="J116" s="43"/>
      <c r="K116" s="43"/>
      <c r="L116" s="55" t="s">
        <v>333</v>
      </c>
      <c r="M116" s="36"/>
      <c r="N116" s="31"/>
    </row>
    <row r="117" spans="1:14" ht="12.75">
      <c r="A117" s="32"/>
      <c r="B117" s="36"/>
      <c r="C117"/>
      <c r="D117"/>
      <c r="E117"/>
      <c r="F117"/>
      <c r="G117"/>
      <c r="H117"/>
      <c r="I117" s="43"/>
      <c r="J117" s="43"/>
      <c r="K117" s="43"/>
      <c r="L117" s="55" t="s">
        <v>334</v>
      </c>
      <c r="M117" s="36"/>
      <c r="N117" s="31"/>
    </row>
    <row r="118" spans="1:14" ht="12.75" customHeight="1">
      <c r="A118" s="32"/>
      <c r="B118" s="46"/>
      <c r="C118"/>
      <c r="D118"/>
      <c r="E118"/>
      <c r="F118"/>
      <c r="G118"/>
      <c r="H118"/>
      <c r="I118" s="43"/>
      <c r="J118" s="43"/>
      <c r="K118" s="43"/>
      <c r="L118" s="55" t="s">
        <v>335</v>
      </c>
      <c r="M118" s="36"/>
      <c r="N118" s="31"/>
    </row>
    <row r="119" spans="1:14" ht="12.75">
      <c r="A119" s="32"/>
      <c r="B119" s="36"/>
      <c r="C119"/>
      <c r="D119"/>
      <c r="E119"/>
      <c r="F119"/>
      <c r="G119"/>
      <c r="H119"/>
      <c r="I119" s="43"/>
      <c r="J119" s="43"/>
      <c r="K119" s="43"/>
      <c r="L119" s="55" t="s">
        <v>336</v>
      </c>
      <c r="M119" s="36"/>
      <c r="N119" s="31"/>
    </row>
    <row r="120" spans="1:14" ht="12.75">
      <c r="A120" s="32"/>
      <c r="B120" s="36"/>
      <c r="C120"/>
      <c r="D120"/>
      <c r="E120"/>
      <c r="F120"/>
      <c r="G120"/>
      <c r="H120"/>
      <c r="I120" s="43"/>
      <c r="J120" s="43"/>
      <c r="K120" s="43"/>
      <c r="L120" s="55" t="s">
        <v>337</v>
      </c>
      <c r="M120" s="36"/>
      <c r="N120" s="31"/>
    </row>
    <row r="121" spans="1:14" ht="12.75">
      <c r="A121" s="32"/>
      <c r="B121" s="36"/>
      <c r="C121"/>
      <c r="D121"/>
      <c r="E121"/>
      <c r="F121"/>
      <c r="G121"/>
      <c r="H121"/>
      <c r="I121" s="43"/>
      <c r="J121" s="43"/>
      <c r="K121" s="43"/>
      <c r="L121" s="55" t="s">
        <v>338</v>
      </c>
      <c r="M121" s="36"/>
      <c r="N121" s="31"/>
    </row>
    <row r="122" spans="1:14" ht="12.75">
      <c r="A122" s="32"/>
      <c r="B122" s="36"/>
      <c r="C122"/>
      <c r="D122"/>
      <c r="E122"/>
      <c r="F122"/>
      <c r="G122"/>
      <c r="H122"/>
      <c r="I122" s="43"/>
      <c r="J122" s="43"/>
      <c r="K122" s="43"/>
      <c r="L122" s="56" t="s">
        <v>339</v>
      </c>
      <c r="M122" s="36"/>
      <c r="N122" s="31"/>
    </row>
    <row r="123" spans="1:14" ht="12.75">
      <c r="A123" s="32"/>
      <c r="B123" s="36"/>
      <c r="C123"/>
      <c r="D123"/>
      <c r="E123"/>
      <c r="F123"/>
      <c r="G123"/>
      <c r="H123"/>
      <c r="I123" s="43"/>
      <c r="J123" s="43"/>
      <c r="K123" s="43"/>
      <c r="L123" s="49"/>
      <c r="M123" s="36"/>
      <c r="N123" s="31"/>
    </row>
    <row r="124" spans="3:12" ht="12.75">
      <c r="C124"/>
      <c r="D124"/>
      <c r="E124"/>
      <c r="F124"/>
      <c r="G124"/>
      <c r="H124"/>
      <c r="I124" s="44"/>
      <c r="J124" s="44"/>
      <c r="K124" s="44"/>
      <c r="L124" s="51"/>
    </row>
    <row r="125" spans="3:12" ht="12.75">
      <c r="C125"/>
      <c r="D125"/>
      <c r="E125"/>
      <c r="F125"/>
      <c r="G125"/>
      <c r="H125"/>
      <c r="I125" s="44"/>
      <c r="J125" s="44"/>
      <c r="K125" s="44"/>
      <c r="L125" s="51"/>
    </row>
    <row r="126" spans="3:12" ht="12.75">
      <c r="C126"/>
      <c r="D126"/>
      <c r="E126"/>
      <c r="F126"/>
      <c r="G126"/>
      <c r="H126"/>
      <c r="L126" s="51"/>
    </row>
    <row r="127" spans="3:12" ht="12.75">
      <c r="C127"/>
      <c r="D127"/>
      <c r="E127"/>
      <c r="F127"/>
      <c r="G127"/>
      <c r="H127"/>
      <c r="L127" s="51"/>
    </row>
    <row r="128" spans="3:12" ht="12.75">
      <c r="C128"/>
      <c r="D128"/>
      <c r="E128"/>
      <c r="F128"/>
      <c r="G128"/>
      <c r="H128"/>
      <c r="L128" s="51"/>
    </row>
    <row r="129" spans="3:12" ht="12.75">
      <c r="C129"/>
      <c r="D129"/>
      <c r="E129"/>
      <c r="F129"/>
      <c r="G129"/>
      <c r="H129"/>
      <c r="L129" s="51"/>
    </row>
    <row r="130" spans="3:12" ht="12.75">
      <c r="C130"/>
      <c r="D130"/>
      <c r="E130"/>
      <c r="F130"/>
      <c r="G130"/>
      <c r="H130"/>
      <c r="L130" s="51"/>
    </row>
    <row r="131" spans="3:12" ht="12.75">
      <c r="C131"/>
      <c r="D131"/>
      <c r="E131"/>
      <c r="F131"/>
      <c r="G131"/>
      <c r="H131"/>
      <c r="L131" s="51"/>
    </row>
    <row r="132" spans="3:12" ht="12.75">
      <c r="C132"/>
      <c r="D132"/>
      <c r="E132"/>
      <c r="F132"/>
      <c r="G132"/>
      <c r="H132"/>
      <c r="L132" s="51"/>
    </row>
    <row r="133" spans="3:8" ht="12.75">
      <c r="C133"/>
      <c r="D133"/>
      <c r="E133"/>
      <c r="F133"/>
      <c r="G133"/>
      <c r="H133"/>
    </row>
  </sheetData>
  <sheetProtection/>
  <printOptions gridLines="1"/>
  <pageMargins left="0.25" right="0.25" top="0.5" bottom="0.5" header="0.5" footer="0.5"/>
  <pageSetup fitToHeight="2" fitToWidth="1" horizontalDpi="600" verticalDpi="600" orientation="landscape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J1" sqref="J1:K2"/>
    </sheetView>
  </sheetViews>
  <sheetFormatPr defaultColWidth="9.140625" defaultRowHeight="12.75"/>
  <cols>
    <col min="1" max="1" width="20.421875" style="14" customWidth="1"/>
    <col min="2" max="2" width="6.421875" style="0" customWidth="1"/>
    <col min="3" max="3" width="6.8515625" style="14" customWidth="1"/>
    <col min="4" max="4" width="6.421875" style="0" customWidth="1"/>
    <col min="5" max="5" width="6.8515625" style="14" customWidth="1"/>
    <col min="6" max="6" width="6.421875" style="0" customWidth="1"/>
    <col min="7" max="7" width="6.8515625" style="14" customWidth="1"/>
    <col min="8" max="8" width="6.421875" style="0" customWidth="1"/>
    <col min="9" max="9" width="6.8515625" style="14" customWidth="1"/>
    <col min="10" max="10" width="6.421875" style="0" customWidth="1"/>
    <col min="11" max="11" width="6.8515625" style="14" customWidth="1"/>
    <col min="12" max="12" width="6.421875" style="0" customWidth="1"/>
    <col min="13" max="13" width="6.8515625" style="0" customWidth="1"/>
  </cols>
  <sheetData>
    <row r="1" spans="1:13" s="3" customFormat="1" ht="14.25" thickBot="1" thickTop="1">
      <c r="A1" s="9" t="s">
        <v>102</v>
      </c>
      <c r="B1" s="70">
        <v>500</v>
      </c>
      <c r="C1" s="67"/>
      <c r="D1" s="70">
        <v>500</v>
      </c>
      <c r="E1" s="67"/>
      <c r="F1" s="70">
        <v>2000</v>
      </c>
      <c r="G1" s="67"/>
      <c r="H1" s="70">
        <v>2000</v>
      </c>
      <c r="I1" s="67"/>
      <c r="J1" s="70">
        <v>3000</v>
      </c>
      <c r="K1" s="67"/>
      <c r="L1" s="66">
        <v>3000</v>
      </c>
      <c r="M1" s="67"/>
    </row>
    <row r="2" spans="1:13" s="3" customFormat="1" ht="14.25" thickBot="1" thickTop="1">
      <c r="A2" s="10" t="s">
        <v>103</v>
      </c>
      <c r="B2" s="71">
        <v>60</v>
      </c>
      <c r="C2" s="69"/>
      <c r="D2" s="71">
        <v>100</v>
      </c>
      <c r="E2" s="69"/>
      <c r="F2" s="71">
        <v>60</v>
      </c>
      <c r="G2" s="69"/>
      <c r="H2" s="71">
        <v>100</v>
      </c>
      <c r="I2" s="69"/>
      <c r="J2" s="71">
        <v>60</v>
      </c>
      <c r="K2" s="69"/>
      <c r="L2" s="68">
        <v>100</v>
      </c>
      <c r="M2" s="69"/>
    </row>
    <row r="3" spans="1:13" ht="14.25" thickBot="1" thickTop="1">
      <c r="A3" s="11" t="s">
        <v>12</v>
      </c>
      <c r="B3" s="2" t="s">
        <v>20</v>
      </c>
      <c r="C3" s="5" t="s">
        <v>21</v>
      </c>
      <c r="D3" s="2" t="s">
        <v>20</v>
      </c>
      <c r="E3" s="5" t="s">
        <v>21</v>
      </c>
      <c r="F3" s="2" t="s">
        <v>20</v>
      </c>
      <c r="G3" s="5" t="s">
        <v>21</v>
      </c>
      <c r="H3" s="2" t="s">
        <v>20</v>
      </c>
      <c r="I3" s="5" t="s">
        <v>21</v>
      </c>
      <c r="J3" s="1" t="s">
        <v>20</v>
      </c>
      <c r="K3" s="15" t="s">
        <v>21</v>
      </c>
      <c r="L3" s="2" t="s">
        <v>20</v>
      </c>
      <c r="M3" s="5" t="s">
        <v>21</v>
      </c>
    </row>
    <row r="4" spans="1:13" ht="13.5" thickTop="1">
      <c r="A4" s="12" t="s">
        <v>23</v>
      </c>
      <c r="B4" s="4">
        <v>0.19945128334717163</v>
      </c>
      <c r="C4" s="6">
        <v>1.249143217893218</v>
      </c>
      <c r="D4" s="4">
        <v>0.13004589855243032</v>
      </c>
      <c r="E4" s="6">
        <v>1.1494859307359309</v>
      </c>
      <c r="F4" s="4">
        <v>0.49914174722197135</v>
      </c>
      <c r="G4" s="6">
        <v>1.9965728715728719</v>
      </c>
      <c r="H4" s="4">
        <v>0.37419573315272614</v>
      </c>
      <c r="I4" s="6">
        <v>1.5979437229437232</v>
      </c>
      <c r="J4" s="4">
        <v>0.599175794382388</v>
      </c>
      <c r="K4" s="6">
        <v>2.4948593073593073</v>
      </c>
      <c r="L4" s="4">
        <v>0.47282841249465135</v>
      </c>
      <c r="M4" s="6">
        <v>1.8969155844155847</v>
      </c>
    </row>
    <row r="5" spans="1:13" ht="12.75">
      <c r="A5" s="12" t="s">
        <v>28</v>
      </c>
      <c r="B5" s="4">
        <v>0.39748953974895396</v>
      </c>
      <c r="C5" s="6">
        <v>1.659722222222222</v>
      </c>
      <c r="D5" s="4">
        <v>0.2835820895522388</v>
      </c>
      <c r="E5" s="6">
        <v>1.3958333333333333</v>
      </c>
      <c r="F5" s="4">
        <v>0.7251908396946565</v>
      </c>
      <c r="G5" s="6">
        <v>3.638888888888889</v>
      </c>
      <c r="H5" s="4">
        <v>0.6129032258064516</v>
      </c>
      <c r="I5" s="6">
        <v>2.5833333333333335</v>
      </c>
      <c r="J5" s="4">
        <v>0.7983193277310925</v>
      </c>
      <c r="K5" s="6">
        <v>4.958333333333335</v>
      </c>
      <c r="L5" s="4">
        <v>0.7037037037037037</v>
      </c>
      <c r="M5" s="6">
        <v>3.375</v>
      </c>
    </row>
    <row r="6" spans="1:13" ht="12.75">
      <c r="A6" s="12" t="s">
        <v>31</v>
      </c>
      <c r="B6" s="4">
        <v>0.23755008586147683</v>
      </c>
      <c r="C6" s="6">
        <v>1.3115615615615617</v>
      </c>
      <c r="D6" s="4">
        <v>0.15749525616698293</v>
      </c>
      <c r="E6" s="6">
        <v>1.186936936936937</v>
      </c>
      <c r="F6" s="4">
        <v>0.5548128342245989</v>
      </c>
      <c r="G6" s="6">
        <v>2.2462462462462462</v>
      </c>
      <c r="H6" s="4">
        <v>0.42783505154639173</v>
      </c>
      <c r="I6" s="6">
        <v>1.7477477477477479</v>
      </c>
      <c r="J6" s="4">
        <v>0.65149136577708</v>
      </c>
      <c r="K6" s="6">
        <v>2.8693693693693687</v>
      </c>
      <c r="L6" s="4">
        <v>0.5286624203821656</v>
      </c>
      <c r="M6" s="6">
        <v>2.1216216216216215</v>
      </c>
    </row>
    <row r="7" spans="1:13" ht="12.75">
      <c r="A7" s="12" t="s">
        <v>33</v>
      </c>
      <c r="B7" s="4">
        <v>0.09174311926605508</v>
      </c>
      <c r="C7" s="6">
        <v>1.101010101010101</v>
      </c>
      <c r="D7" s="4">
        <v>0.057142857142857155</v>
      </c>
      <c r="E7" s="6">
        <v>1.0606060606060606</v>
      </c>
      <c r="F7" s="4">
        <v>0.28776978417266197</v>
      </c>
      <c r="G7" s="6">
        <v>1.4040404040404042</v>
      </c>
      <c r="H7" s="4">
        <v>0.19512195121951223</v>
      </c>
      <c r="I7" s="6">
        <v>1.2424242424242424</v>
      </c>
      <c r="J7" s="4">
        <v>0.37735849056603776</v>
      </c>
      <c r="K7" s="6">
        <v>1.6060606060606062</v>
      </c>
      <c r="L7" s="4">
        <v>0.26666666666666666</v>
      </c>
      <c r="M7" s="6">
        <v>1.3636363636363635</v>
      </c>
    </row>
    <row r="8" spans="1:13" ht="12.75">
      <c r="A8" s="12" t="s">
        <v>36</v>
      </c>
      <c r="B8" s="4">
        <v>0.2222222222222222</v>
      </c>
      <c r="C8" s="6">
        <v>1.2857142857142856</v>
      </c>
      <c r="D8" s="4">
        <v>0.14634146341463414</v>
      </c>
      <c r="E8" s="6">
        <v>1.1714285714285715</v>
      </c>
      <c r="F8" s="4">
        <v>0.5333333333333333</v>
      </c>
      <c r="G8" s="6">
        <v>2.142857142857143</v>
      </c>
      <c r="H8" s="4">
        <v>0.4067796610169492</v>
      </c>
      <c r="I8" s="6">
        <v>1.6857142857142857</v>
      </c>
      <c r="J8" s="4">
        <v>0.631578947368421</v>
      </c>
      <c r="K8" s="6">
        <v>2.714285714285714</v>
      </c>
      <c r="L8" s="4">
        <v>0.5070422535211268</v>
      </c>
      <c r="M8" s="6">
        <v>2.0285714285714285</v>
      </c>
    </row>
    <row r="9" spans="1:13" ht="12.75">
      <c r="A9" s="12" t="s">
        <v>37</v>
      </c>
      <c r="B9" s="4">
        <v>0.005524861878453039</v>
      </c>
      <c r="C9" s="6">
        <v>1.0055555555555555</v>
      </c>
      <c r="D9" s="4">
        <v>0.0033222591362126247</v>
      </c>
      <c r="E9" s="6">
        <v>1.0033333333333334</v>
      </c>
      <c r="F9" s="4">
        <v>0.02173913043478261</v>
      </c>
      <c r="G9" s="6">
        <v>1.0222222222222221</v>
      </c>
      <c r="H9" s="4">
        <v>0.013157894736842106</v>
      </c>
      <c r="I9" s="6">
        <v>1.0133333333333334</v>
      </c>
      <c r="J9" s="4">
        <v>0.03225806451612903</v>
      </c>
      <c r="K9" s="6">
        <v>1.0333333333333332</v>
      </c>
      <c r="L9" s="4">
        <v>0.0196078431372549</v>
      </c>
      <c r="M9" s="6">
        <v>1.02</v>
      </c>
    </row>
    <row r="10" spans="1:13" ht="12.75">
      <c r="A10" s="12" t="s">
        <v>39</v>
      </c>
      <c r="B10" s="4">
        <v>0.11441647597254007</v>
      </c>
      <c r="C10" s="6">
        <v>1.129198966408269</v>
      </c>
      <c r="D10" s="4">
        <v>0.07194244604316548</v>
      </c>
      <c r="E10" s="6">
        <v>1.0775193798449612</v>
      </c>
      <c r="F10" s="4">
        <v>0.34071550255536626</v>
      </c>
      <c r="G10" s="6">
        <v>1.5167958656330751</v>
      </c>
      <c r="H10" s="4">
        <v>0.23668639053254442</v>
      </c>
      <c r="I10" s="6">
        <v>1.310077519379845</v>
      </c>
      <c r="J10" s="4">
        <v>0.4366812227074236</v>
      </c>
      <c r="K10" s="6">
        <v>1.7751937984496124</v>
      </c>
      <c r="L10" s="4">
        <v>0.31746031746031744</v>
      </c>
      <c r="M10" s="6">
        <v>1.4651162790697674</v>
      </c>
    </row>
    <row r="11" spans="1:13" ht="12.75">
      <c r="A11" s="12" t="s">
        <v>41</v>
      </c>
      <c r="B11" s="4">
        <v>0.02420135527589545</v>
      </c>
      <c r="C11" s="6">
        <v>1.0248015873015872</v>
      </c>
      <c r="D11" s="4">
        <v>0.02420135527589545</v>
      </c>
      <c r="E11" s="6">
        <v>1.0248015873015872</v>
      </c>
      <c r="F11" s="4">
        <v>0.09025270758122744</v>
      </c>
      <c r="G11" s="6">
        <v>1.099206349206349</v>
      </c>
      <c r="H11" s="4">
        <v>0.09025270758122744</v>
      </c>
      <c r="I11" s="6">
        <v>1.099206349206349</v>
      </c>
      <c r="J11" s="4">
        <v>0.12953367875647667</v>
      </c>
      <c r="K11" s="6">
        <v>1.1488095238095237</v>
      </c>
      <c r="L11" s="4">
        <v>0.12953367875647667</v>
      </c>
      <c r="M11" s="6">
        <v>1.1488095238095237</v>
      </c>
    </row>
    <row r="12" spans="1:13" ht="12.75">
      <c r="A12" s="12" t="s">
        <v>45</v>
      </c>
      <c r="B12" s="4">
        <v>0.3571428571428572</v>
      </c>
      <c r="C12" s="6">
        <v>1.5555555555555558</v>
      </c>
      <c r="D12" s="4">
        <v>0.25</v>
      </c>
      <c r="E12" s="6">
        <v>1.3333333333333333</v>
      </c>
      <c r="F12" s="4">
        <v>0.6896551724137931</v>
      </c>
      <c r="G12" s="6">
        <v>3.2222222222222228</v>
      </c>
      <c r="H12" s="4">
        <v>0.5714285714285715</v>
      </c>
      <c r="I12" s="6">
        <v>2.333333333333334</v>
      </c>
      <c r="J12" s="4">
        <v>0.7692307692307692</v>
      </c>
      <c r="K12" s="6">
        <v>4.333333333333332</v>
      </c>
      <c r="L12" s="4">
        <v>0.6666666666666666</v>
      </c>
      <c r="M12" s="6">
        <v>3</v>
      </c>
    </row>
    <row r="13" spans="1:13" ht="12.75">
      <c r="A13" s="12" t="s">
        <v>46</v>
      </c>
      <c r="B13" s="4">
        <v>0.15463120457708374</v>
      </c>
      <c r="C13" s="6">
        <v>1.1829156758734223</v>
      </c>
      <c r="D13" s="4">
        <v>0.09889566507334765</v>
      </c>
      <c r="E13" s="6">
        <v>1.1097494055240535</v>
      </c>
      <c r="F13" s="4">
        <v>0.42252033379106385</v>
      </c>
      <c r="G13" s="6">
        <v>1.73166270349369</v>
      </c>
      <c r="H13" s="4">
        <v>0.30507181899072083</v>
      </c>
      <c r="I13" s="6">
        <v>1.438997622096214</v>
      </c>
      <c r="J13" s="4">
        <v>0.5232406034708293</v>
      </c>
      <c r="K13" s="6">
        <v>2.097494055240534</v>
      </c>
      <c r="L13" s="4">
        <v>0.397044226315209</v>
      </c>
      <c r="M13" s="6">
        <v>1.6584964331443204</v>
      </c>
    </row>
    <row r="14" spans="1:13" ht="12.75">
      <c r="A14" s="12" t="s">
        <v>48</v>
      </c>
      <c r="B14" s="4">
        <v>0.0763279161056644</v>
      </c>
      <c r="C14" s="6">
        <v>1.0826352960499301</v>
      </c>
      <c r="D14" s="4">
        <v>0.04723901179508247</v>
      </c>
      <c r="E14" s="6">
        <v>1.0495811776299582</v>
      </c>
      <c r="F14" s="4">
        <v>0.24842612023207017</v>
      </c>
      <c r="G14" s="6">
        <v>1.3305411841997208</v>
      </c>
      <c r="H14" s="4">
        <v>0.16550164473684215</v>
      </c>
      <c r="I14" s="6">
        <v>1.1983247105198325</v>
      </c>
      <c r="J14" s="4">
        <v>0.33146668862719264</v>
      </c>
      <c r="K14" s="6">
        <v>1.4958117762995813</v>
      </c>
      <c r="L14" s="4">
        <v>0.22927940757618917</v>
      </c>
      <c r="M14" s="6">
        <v>1.2974870657797488</v>
      </c>
    </row>
    <row r="15" spans="1:13" ht="12.75">
      <c r="A15" s="12" t="s">
        <v>49</v>
      </c>
      <c r="B15" s="4">
        <v>0.05938242280285035</v>
      </c>
      <c r="C15" s="6">
        <v>1.0631313131313131</v>
      </c>
      <c r="D15" s="4">
        <v>0.0364963503649635</v>
      </c>
      <c r="E15" s="6">
        <v>1.0378787878787878</v>
      </c>
      <c r="F15" s="4">
        <v>0.20161290322580644</v>
      </c>
      <c r="G15" s="6">
        <v>1.2525252525252526</v>
      </c>
      <c r="H15" s="4">
        <v>0.13157894736842105</v>
      </c>
      <c r="I15" s="6">
        <v>1.1515151515151514</v>
      </c>
      <c r="J15" s="4">
        <v>0.2747252747252747</v>
      </c>
      <c r="K15" s="6">
        <v>1.3787878787878787</v>
      </c>
      <c r="L15" s="4">
        <v>0.18518518518518517</v>
      </c>
      <c r="M15" s="6">
        <v>1.227272727272727</v>
      </c>
    </row>
    <row r="16" spans="1:13" ht="12.75">
      <c r="A16" s="12" t="s">
        <v>50</v>
      </c>
      <c r="B16" s="4">
        <v>0.06493506493506494</v>
      </c>
      <c r="C16" s="6">
        <v>1.0694444444444444</v>
      </c>
      <c r="D16" s="4">
        <v>0.04</v>
      </c>
      <c r="E16" s="6">
        <v>1.0416666666666667</v>
      </c>
      <c r="F16" s="4">
        <v>0.2173913043478261</v>
      </c>
      <c r="G16" s="6">
        <v>1.277777777777778</v>
      </c>
      <c r="H16" s="4">
        <v>0.14285714285714288</v>
      </c>
      <c r="I16" s="6">
        <v>1.1666666666666667</v>
      </c>
      <c r="J16" s="4">
        <v>0.29411764705882354</v>
      </c>
      <c r="K16" s="6">
        <v>1.4166666666666667</v>
      </c>
      <c r="L16" s="4">
        <v>0.2</v>
      </c>
      <c r="M16" s="6">
        <v>1.25</v>
      </c>
    </row>
    <row r="17" spans="1:13" ht="12.75">
      <c r="A17" s="12" t="s">
        <v>51</v>
      </c>
      <c r="B17" s="4">
        <v>0.1652688702516034</v>
      </c>
      <c r="C17" s="6">
        <v>1.1979905437352247</v>
      </c>
      <c r="D17" s="4">
        <v>0.10618066561014264</v>
      </c>
      <c r="E17" s="6">
        <v>1.1187943262411346</v>
      </c>
      <c r="F17" s="4">
        <v>0.44195250659630614</v>
      </c>
      <c r="G17" s="6">
        <v>1.7919621749408985</v>
      </c>
      <c r="H17" s="4">
        <v>0.3221153846153846</v>
      </c>
      <c r="I17" s="6">
        <v>1.475177304964539</v>
      </c>
      <c r="J17" s="4">
        <v>0.5429497568881685</v>
      </c>
      <c r="K17" s="6">
        <v>2.187943262411347</v>
      </c>
      <c r="L17" s="4">
        <v>0.4161490683229814</v>
      </c>
      <c r="M17" s="6">
        <v>1.7127659574468086</v>
      </c>
    </row>
    <row r="18" spans="1:13" ht="12.75">
      <c r="A18" s="12" t="s">
        <v>53</v>
      </c>
      <c r="B18" s="4">
        <v>0.3543979504696841</v>
      </c>
      <c r="C18" s="6">
        <v>1.5489417989417993</v>
      </c>
      <c r="D18" s="4">
        <v>0.24776119402985075</v>
      </c>
      <c r="E18" s="6">
        <v>1.3293650793650793</v>
      </c>
      <c r="F18" s="4">
        <v>0.6870860927152318</v>
      </c>
      <c r="G18" s="6">
        <v>3.195767195767196</v>
      </c>
      <c r="H18" s="4">
        <v>0.5684931506849314</v>
      </c>
      <c r="I18" s="6">
        <v>2.317460317460317</v>
      </c>
      <c r="J18" s="4">
        <v>0.7670979667282809</v>
      </c>
      <c r="K18" s="6">
        <v>4.293650793650793</v>
      </c>
      <c r="L18" s="4">
        <v>0.664</v>
      </c>
      <c r="M18" s="6">
        <v>2.9761904761904767</v>
      </c>
    </row>
    <row r="19" spans="1:13" ht="12.75">
      <c r="A19" s="12" t="s">
        <v>54</v>
      </c>
      <c r="B19" s="4">
        <v>0.08064516129032258</v>
      </c>
      <c r="C19" s="6">
        <v>1.087719298245614</v>
      </c>
      <c r="D19" s="4">
        <v>0.05</v>
      </c>
      <c r="E19" s="6">
        <v>1.0526315789473684</v>
      </c>
      <c r="F19" s="4">
        <v>0.2597402597402597</v>
      </c>
      <c r="G19" s="6">
        <v>1.3508771929824561</v>
      </c>
      <c r="H19" s="4">
        <v>0.17391304347826086</v>
      </c>
      <c r="I19" s="6">
        <v>1.2105263157894737</v>
      </c>
      <c r="J19" s="4">
        <v>0.3448275862068966</v>
      </c>
      <c r="K19" s="6">
        <v>1.5263157894736843</v>
      </c>
      <c r="L19" s="4">
        <v>0.24</v>
      </c>
      <c r="M19" s="6">
        <v>1.3157894736842106</v>
      </c>
    </row>
    <row r="20" spans="1:13" ht="12.75">
      <c r="A20" s="12" t="s">
        <v>55</v>
      </c>
      <c r="B20" s="4">
        <v>0.21488133418858243</v>
      </c>
      <c r="C20" s="6">
        <v>1.2736928104575165</v>
      </c>
      <c r="D20" s="4">
        <v>0.14105263157894737</v>
      </c>
      <c r="E20" s="6">
        <v>1.1642156862745097</v>
      </c>
      <c r="F20" s="4">
        <v>0.5226209048361935</v>
      </c>
      <c r="G20" s="6">
        <v>2.0947712418300655</v>
      </c>
      <c r="H20" s="4">
        <v>0.39644970414201186</v>
      </c>
      <c r="I20" s="6">
        <v>1.6568627450980393</v>
      </c>
      <c r="J20" s="4">
        <v>0.62152133580705</v>
      </c>
      <c r="K20" s="6">
        <v>2.6421568627450975</v>
      </c>
      <c r="L20" s="4">
        <v>0.4962962962962963</v>
      </c>
      <c r="M20" s="6">
        <v>1.9852941176470587</v>
      </c>
    </row>
    <row r="21" spans="1:13" ht="12.75">
      <c r="A21" s="12" t="s">
        <v>56</v>
      </c>
      <c r="B21" s="4">
        <v>0.24630541871921183</v>
      </c>
      <c r="C21" s="6">
        <v>1.326797385620915</v>
      </c>
      <c r="D21" s="4">
        <v>0.1639344262295082</v>
      </c>
      <c r="E21" s="6">
        <v>1.196078431372549</v>
      </c>
      <c r="F21" s="4">
        <v>0.56657223796034</v>
      </c>
      <c r="G21" s="6">
        <v>2.3071895424836604</v>
      </c>
      <c r="H21" s="4">
        <v>0.4395604395604396</v>
      </c>
      <c r="I21" s="6">
        <v>1.784313725490196</v>
      </c>
      <c r="J21" s="4">
        <v>0.662251655629139</v>
      </c>
      <c r="K21" s="6">
        <v>2.96078431372549</v>
      </c>
      <c r="L21" s="4">
        <v>0.5405405405405406</v>
      </c>
      <c r="M21" s="6">
        <v>2.1764705882352944</v>
      </c>
    </row>
    <row r="22" spans="1:13" ht="12.75">
      <c r="A22" s="12" t="s">
        <v>57</v>
      </c>
      <c r="B22" s="4">
        <v>0.040494772493005454</v>
      </c>
      <c r="C22" s="6">
        <v>1.0422038060159609</v>
      </c>
      <c r="D22" s="4">
        <v>0.024696901661427934</v>
      </c>
      <c r="E22" s="6">
        <v>1.0253222836095763</v>
      </c>
      <c r="F22" s="4">
        <v>0.1444327731092437</v>
      </c>
      <c r="G22" s="6">
        <v>1.168815224063843</v>
      </c>
      <c r="H22" s="4">
        <v>0.0919732441471572</v>
      </c>
      <c r="I22" s="6">
        <v>1.1012891344383058</v>
      </c>
      <c r="J22" s="4">
        <v>0.20205731080088168</v>
      </c>
      <c r="K22" s="6">
        <v>1.2532228360957642</v>
      </c>
      <c r="L22" s="4">
        <v>0.13189448441247004</v>
      </c>
      <c r="M22" s="6">
        <v>1.1519337016574587</v>
      </c>
    </row>
    <row r="23" spans="1:13" ht="12.75">
      <c r="A23" s="12" t="s">
        <v>58</v>
      </c>
      <c r="B23" s="4">
        <v>0.29045643153526973</v>
      </c>
      <c r="C23" s="6">
        <v>1.409356725146199</v>
      </c>
      <c r="D23" s="4">
        <v>0.19718309859154934</v>
      </c>
      <c r="E23" s="6">
        <v>1.2456140350877194</v>
      </c>
      <c r="F23" s="4">
        <v>0.6208425720620844</v>
      </c>
      <c r="G23" s="6">
        <v>2.637426900584796</v>
      </c>
      <c r="H23" s="4">
        <v>0.4955752212389381</v>
      </c>
      <c r="I23" s="6">
        <v>1.9824561403508776</v>
      </c>
      <c r="J23" s="4">
        <v>0.7106598984771574</v>
      </c>
      <c r="K23" s="6">
        <v>3.456140350877193</v>
      </c>
      <c r="L23" s="4">
        <v>0.5957446808510639</v>
      </c>
      <c r="M23" s="6">
        <v>2.4736842105263164</v>
      </c>
    </row>
    <row r="24" spans="1:13" ht="12.75">
      <c r="A24" s="12" t="s">
        <v>59</v>
      </c>
      <c r="B24" s="4">
        <v>0.022202486678507993</v>
      </c>
      <c r="C24" s="6">
        <v>1.0227066303360581</v>
      </c>
      <c r="D24" s="4">
        <v>0.013440860215053764</v>
      </c>
      <c r="E24" s="6">
        <v>1.013623978201635</v>
      </c>
      <c r="F24" s="4">
        <v>0.08326394671107411</v>
      </c>
      <c r="G24" s="6">
        <v>1.0908265213442325</v>
      </c>
      <c r="H24" s="4">
        <v>0.05167958656330749</v>
      </c>
      <c r="I24" s="6">
        <v>1.0544959128065394</v>
      </c>
      <c r="J24" s="4">
        <v>0.11990407673860912</v>
      </c>
      <c r="K24" s="6">
        <v>1.1362397820163488</v>
      </c>
      <c r="L24" s="4">
        <v>0.07556675062972293</v>
      </c>
      <c r="M24" s="6">
        <v>1.0817438692098094</v>
      </c>
    </row>
    <row r="25" spans="1:13" ht="12.75">
      <c r="A25" s="12" t="s">
        <v>60</v>
      </c>
      <c r="B25" s="4">
        <v>0.006808649708589793</v>
      </c>
      <c r="C25" s="6">
        <v>1.0068553252166281</v>
      </c>
      <c r="D25" s="4">
        <v>0.004096346059315091</v>
      </c>
      <c r="E25" s="6">
        <v>1.0041131951299769</v>
      </c>
      <c r="F25" s="4">
        <v>0.026689441656880537</v>
      </c>
      <c r="G25" s="6">
        <v>1.0274213008665132</v>
      </c>
      <c r="H25" s="4">
        <v>0.01618646811265782</v>
      </c>
      <c r="I25" s="6">
        <v>1.0164527805199077</v>
      </c>
      <c r="J25" s="4">
        <v>0.03950695322376738</v>
      </c>
      <c r="K25" s="6">
        <v>1.0411319512997697</v>
      </c>
      <c r="L25" s="4">
        <v>0.024084778420038536</v>
      </c>
      <c r="M25" s="6">
        <v>1.0246791707798617</v>
      </c>
    </row>
    <row r="26" spans="1:13" ht="12.75">
      <c r="A26" s="12" t="s">
        <v>61</v>
      </c>
      <c r="B26" s="4">
        <v>0.11073253833049405</v>
      </c>
      <c r="C26" s="6">
        <v>1.1245210727969348</v>
      </c>
      <c r="D26" s="4">
        <v>0.06951871657754012</v>
      </c>
      <c r="E26" s="6">
        <v>1.0747126436781609</v>
      </c>
      <c r="F26" s="4">
        <v>0.3324808184143223</v>
      </c>
      <c r="G26" s="6">
        <v>1.4980842911877397</v>
      </c>
      <c r="H26" s="4">
        <v>0.23008849557522126</v>
      </c>
      <c r="I26" s="6">
        <v>1.2988505747126438</v>
      </c>
      <c r="J26" s="4">
        <v>0.4276315789473684</v>
      </c>
      <c r="K26" s="6">
        <v>1.747126436781609</v>
      </c>
      <c r="L26" s="4">
        <v>0.30952380952380953</v>
      </c>
      <c r="M26" s="6">
        <v>1.4482758620689655</v>
      </c>
    </row>
    <row r="27" spans="1:13" ht="12.75">
      <c r="A27" s="12" t="s">
        <v>62</v>
      </c>
      <c r="B27" s="4">
        <v>0.0015267175572519084</v>
      </c>
      <c r="C27" s="6">
        <v>1.0015290519877675</v>
      </c>
      <c r="D27" s="4">
        <v>0.0009165902841429881</v>
      </c>
      <c r="E27" s="6">
        <v>1.0009174311926605</v>
      </c>
      <c r="F27" s="4">
        <v>0.0060790273556231</v>
      </c>
      <c r="G27" s="6">
        <v>1.0061162079510704</v>
      </c>
      <c r="H27" s="4">
        <v>0.003656307129798903</v>
      </c>
      <c r="I27" s="6">
        <v>1.0036697247706423</v>
      </c>
      <c r="J27" s="4">
        <v>0.00909090909090909</v>
      </c>
      <c r="K27" s="6">
        <v>1.0091743119266054</v>
      </c>
      <c r="L27" s="4">
        <v>0.005474452554744526</v>
      </c>
      <c r="M27" s="6">
        <v>1.0055045871559634</v>
      </c>
    </row>
    <row r="28" spans="1:13" ht="12.75">
      <c r="A28" s="12" t="s">
        <v>63</v>
      </c>
      <c r="B28" s="4">
        <v>0.003952569169960474</v>
      </c>
      <c r="C28" s="6">
        <v>1.003968253968254</v>
      </c>
      <c r="D28" s="4">
        <v>0.0023752969121140144</v>
      </c>
      <c r="E28" s="6">
        <v>1.0023809523809524</v>
      </c>
      <c r="F28" s="4">
        <v>0.015625</v>
      </c>
      <c r="G28" s="6">
        <v>1.0158730158730158</v>
      </c>
      <c r="H28" s="4">
        <v>0.009433962264150943</v>
      </c>
      <c r="I28" s="6">
        <v>1.0095238095238095</v>
      </c>
      <c r="J28" s="4">
        <v>0.023255813953488372</v>
      </c>
      <c r="K28" s="6">
        <v>1.023809523809524</v>
      </c>
      <c r="L28" s="4">
        <v>0.014084507042253521</v>
      </c>
      <c r="M28" s="6">
        <v>1.0142857142857142</v>
      </c>
    </row>
    <row r="29" spans="1:13" ht="12.75">
      <c r="A29" s="12" t="s">
        <v>64</v>
      </c>
      <c r="B29" s="4">
        <v>0.08982035928143714</v>
      </c>
      <c r="C29" s="6">
        <v>1.098684210526316</v>
      </c>
      <c r="D29" s="4">
        <v>0.05590062111801243</v>
      </c>
      <c r="E29" s="6">
        <v>1.0592105263157894</v>
      </c>
      <c r="F29" s="4">
        <v>0.2830188679245283</v>
      </c>
      <c r="G29" s="6">
        <v>1.394736842105263</v>
      </c>
      <c r="H29" s="4">
        <v>0.1914893617021277</v>
      </c>
      <c r="I29" s="6">
        <v>1.236842105263158</v>
      </c>
      <c r="J29" s="4">
        <v>0.37190082644628103</v>
      </c>
      <c r="K29" s="6">
        <v>1.592105263157895</v>
      </c>
      <c r="L29" s="4">
        <v>0.2621359223300971</v>
      </c>
      <c r="M29" s="6">
        <v>1.3552631578947367</v>
      </c>
    </row>
    <row r="30" spans="1:13" ht="12.75">
      <c r="A30" s="12" t="s">
        <v>65</v>
      </c>
      <c r="B30" s="4">
        <v>0.0037954592505693194</v>
      </c>
      <c r="C30" s="6">
        <v>1.0038099196453312</v>
      </c>
      <c r="D30" s="4">
        <v>0.0022807381297947336</v>
      </c>
      <c r="E30" s="6">
        <v>1.0022859517871987</v>
      </c>
      <c r="F30" s="4">
        <v>0.015010917030567688</v>
      </c>
      <c r="G30" s="6">
        <v>1.0152396785813245</v>
      </c>
      <c r="H30" s="4">
        <v>0.009060955518945634</v>
      </c>
      <c r="I30" s="6">
        <v>1.0091438071487946</v>
      </c>
      <c r="J30" s="4">
        <v>0.022348638764729784</v>
      </c>
      <c r="K30" s="6">
        <v>1.0228595178719868</v>
      </c>
      <c r="L30" s="4">
        <v>0.013530135301353014</v>
      </c>
      <c r="M30" s="6">
        <v>1.013715710723192</v>
      </c>
    </row>
    <row r="31" spans="1:13" ht="12.75">
      <c r="A31" s="12" t="s">
        <v>66</v>
      </c>
      <c r="B31" s="4">
        <v>0.5634120232125754</v>
      </c>
      <c r="C31" s="6">
        <v>2.2904890953671444</v>
      </c>
      <c r="D31" s="4">
        <v>0.43639537420903346</v>
      </c>
      <c r="E31" s="6">
        <v>1.7742934572202866</v>
      </c>
      <c r="F31" s="4">
        <v>0.8377138788246874</v>
      </c>
      <c r="G31" s="6">
        <v>6.161956381468576</v>
      </c>
      <c r="H31" s="4">
        <v>0.7559293206085231</v>
      </c>
      <c r="I31" s="6">
        <v>4.097173828881147</v>
      </c>
      <c r="J31" s="4">
        <v>0.8856219279989372</v>
      </c>
      <c r="K31" s="6">
        <v>8.742934572202865</v>
      </c>
      <c r="L31" s="4">
        <v>0.8228759514503188</v>
      </c>
      <c r="M31" s="6">
        <v>5.645760743321716</v>
      </c>
    </row>
    <row r="32" spans="1:13" ht="12.75">
      <c r="A32" s="12" t="s">
        <v>68</v>
      </c>
      <c r="B32" s="4">
        <v>0.2572347266881029</v>
      </c>
      <c r="C32" s="6">
        <v>1.3463203463203464</v>
      </c>
      <c r="D32" s="4">
        <v>0.17204301075268819</v>
      </c>
      <c r="E32" s="6">
        <v>1.2077922077922079</v>
      </c>
      <c r="F32" s="4">
        <v>0.5807622504537205</v>
      </c>
      <c r="G32" s="6">
        <v>2.3852813852813854</v>
      </c>
      <c r="H32" s="4">
        <v>0.45390070921985815</v>
      </c>
      <c r="I32" s="6">
        <v>1.8311688311688312</v>
      </c>
      <c r="J32" s="4">
        <v>0.6751054852320676</v>
      </c>
      <c r="K32" s="6">
        <v>3.0779220779220786</v>
      </c>
      <c r="L32" s="4">
        <v>0.5549132947976878</v>
      </c>
      <c r="M32" s="6">
        <v>2.2467532467532463</v>
      </c>
    </row>
    <row r="33" spans="1:13" ht="12.75">
      <c r="A33" s="12" t="s">
        <v>69</v>
      </c>
      <c r="B33" s="4">
        <v>0.21397379912663755</v>
      </c>
      <c r="C33" s="6">
        <v>1.2722222222222221</v>
      </c>
      <c r="D33" s="4">
        <v>0.21397379912663755</v>
      </c>
      <c r="E33" s="6">
        <v>1.2722222222222221</v>
      </c>
      <c r="F33" s="4">
        <v>0.5212765957446809</v>
      </c>
      <c r="G33" s="6">
        <v>2.088888888888889</v>
      </c>
      <c r="H33" s="4">
        <v>0.5212765957446809</v>
      </c>
      <c r="I33" s="6">
        <v>2.088888888888889</v>
      </c>
      <c r="J33" s="4">
        <v>0.620253164556962</v>
      </c>
      <c r="K33" s="6">
        <v>2.6333333333333333</v>
      </c>
      <c r="L33" s="4">
        <v>0.620253164556962</v>
      </c>
      <c r="M33" s="6">
        <v>2.6333333333333333</v>
      </c>
    </row>
    <row r="34" spans="1:13" ht="12.75">
      <c r="A34" s="12" t="s">
        <v>72</v>
      </c>
      <c r="B34" s="4">
        <v>0.16806722689075637</v>
      </c>
      <c r="C34" s="6">
        <v>1.2020202020202022</v>
      </c>
      <c r="D34" s="4">
        <v>0.10810810810810811</v>
      </c>
      <c r="E34" s="6">
        <v>1.1212121212121213</v>
      </c>
      <c r="F34" s="4">
        <v>0.44692737430167606</v>
      </c>
      <c r="G34" s="6">
        <v>1.8080808080808084</v>
      </c>
      <c r="H34" s="4">
        <v>0.326530612244898</v>
      </c>
      <c r="I34" s="6">
        <v>1.4848484848484849</v>
      </c>
      <c r="J34" s="4">
        <v>0.547945205479452</v>
      </c>
      <c r="K34" s="6">
        <v>2.212121212121212</v>
      </c>
      <c r="L34" s="4">
        <v>0.42105263157894735</v>
      </c>
      <c r="M34" s="6">
        <v>1.7272727272727273</v>
      </c>
    </row>
    <row r="35" spans="1:13" ht="12.75">
      <c r="A35" s="12" t="s">
        <v>73</v>
      </c>
      <c r="B35" s="4">
        <v>0.6533700137551581</v>
      </c>
      <c r="C35" s="6">
        <v>2.8849206349206344</v>
      </c>
      <c r="D35" s="4">
        <v>0.5307262569832402</v>
      </c>
      <c r="E35" s="6">
        <v>2.1309523809523805</v>
      </c>
      <c r="F35" s="4">
        <v>0.8828996282527881</v>
      </c>
      <c r="G35" s="6">
        <v>8.539682539682541</v>
      </c>
      <c r="H35" s="4">
        <v>0.8189655172413792</v>
      </c>
      <c r="I35" s="6">
        <v>5.523809523809521</v>
      </c>
      <c r="J35" s="4">
        <v>0.9187620889748549</v>
      </c>
      <c r="K35" s="6">
        <v>12.309523809523805</v>
      </c>
      <c r="L35" s="4">
        <v>0.8715596330275229</v>
      </c>
      <c r="M35" s="6">
        <v>7.785714285714286</v>
      </c>
    </row>
    <row r="36" spans="1:13" ht="12.75">
      <c r="A36" s="12" t="s">
        <v>74</v>
      </c>
      <c r="B36" s="4">
        <v>0.10881392818280743</v>
      </c>
      <c r="C36" s="6">
        <v>1.122100122100122</v>
      </c>
      <c r="D36" s="4">
        <v>0.06825938566552901</v>
      </c>
      <c r="E36" s="6">
        <v>1.0732600732600732</v>
      </c>
      <c r="F36" s="4">
        <v>0.3281378178835111</v>
      </c>
      <c r="G36" s="6">
        <v>1.4884004884004882</v>
      </c>
      <c r="H36" s="4">
        <v>0.226628895184136</v>
      </c>
      <c r="I36" s="6">
        <v>1.293040293040293</v>
      </c>
      <c r="J36" s="4">
        <v>0.42283298097251587</v>
      </c>
      <c r="K36" s="6">
        <v>1.7326007326007327</v>
      </c>
      <c r="L36" s="4">
        <v>0.3053435114503817</v>
      </c>
      <c r="M36" s="6">
        <v>1.4395604395604398</v>
      </c>
    </row>
    <row r="37" spans="1:13" ht="12.75">
      <c r="A37" s="12" t="s">
        <v>75</v>
      </c>
      <c r="B37" s="4">
        <v>0.00021867483052700638</v>
      </c>
      <c r="C37" s="6">
        <v>1.0002187226596675</v>
      </c>
      <c r="D37" s="4">
        <v>0.00021867483052700638</v>
      </c>
      <c r="E37" s="6">
        <v>1.0002187226596675</v>
      </c>
      <c r="F37" s="4">
        <v>0.0008741258741258742</v>
      </c>
      <c r="G37" s="6">
        <v>1.0008748906386702</v>
      </c>
      <c r="H37" s="4">
        <v>0.0008741258741258742</v>
      </c>
      <c r="I37" s="6">
        <v>1.0008748906386702</v>
      </c>
      <c r="J37" s="4">
        <v>0.001310615989515072</v>
      </c>
      <c r="K37" s="6">
        <v>1.0013123359580052</v>
      </c>
      <c r="L37" s="4">
        <v>0.001310615989515072</v>
      </c>
      <c r="M37" s="6">
        <v>1.0013123359580052</v>
      </c>
    </row>
    <row r="38" spans="1:13" ht="12.75">
      <c r="A38" s="12" t="s">
        <v>77</v>
      </c>
      <c r="B38" s="4" t="s">
        <v>104</v>
      </c>
      <c r="C38" s="6">
        <v>1</v>
      </c>
      <c r="D38" s="4" t="s">
        <v>104</v>
      </c>
      <c r="E38" s="6">
        <v>1</v>
      </c>
      <c r="F38" s="4" t="s">
        <v>104</v>
      </c>
      <c r="G38" s="6">
        <v>1</v>
      </c>
      <c r="H38" s="4" t="s">
        <v>104</v>
      </c>
      <c r="I38" s="6">
        <v>1</v>
      </c>
      <c r="J38" s="4" t="s">
        <v>104</v>
      </c>
      <c r="K38" s="6">
        <v>1</v>
      </c>
      <c r="L38" s="4" t="s">
        <v>104</v>
      </c>
      <c r="M38" s="6">
        <v>1</v>
      </c>
    </row>
    <row r="39" spans="1:13" ht="12.75">
      <c r="A39" s="12" t="s">
        <v>78</v>
      </c>
      <c r="B39" s="4">
        <v>0.3119083868405375</v>
      </c>
      <c r="C39" s="6">
        <v>1.4532948532948533</v>
      </c>
      <c r="D39" s="4">
        <v>0.2138222081045515</v>
      </c>
      <c r="E39" s="6">
        <v>1.2719769119769122</v>
      </c>
      <c r="F39" s="4">
        <v>0.644530314947167</v>
      </c>
      <c r="G39" s="6">
        <v>2.813179413179414</v>
      </c>
      <c r="H39" s="4">
        <v>0.5210516130815803</v>
      </c>
      <c r="I39" s="6">
        <v>2.0879076479076484</v>
      </c>
      <c r="J39" s="4">
        <v>0.7311661106369773</v>
      </c>
      <c r="K39" s="6">
        <v>3.7197691197691207</v>
      </c>
      <c r="L39" s="4">
        <v>0.6200407921573788</v>
      </c>
      <c r="M39" s="6">
        <v>2.6318614718614723</v>
      </c>
    </row>
    <row r="40" spans="1:13" ht="12.75">
      <c r="A40" s="12" t="s">
        <v>80</v>
      </c>
      <c r="B40" s="4">
        <v>0.0585838003056546</v>
      </c>
      <c r="C40" s="6">
        <v>1.0622294372294372</v>
      </c>
      <c r="D40" s="4">
        <v>0.0585838003056546</v>
      </c>
      <c r="E40" s="6">
        <v>1.0622294372294372</v>
      </c>
      <c r="F40" s="4">
        <v>0.19930675909878678</v>
      </c>
      <c r="G40" s="6">
        <v>1.248917748917749</v>
      </c>
      <c r="H40" s="4">
        <v>0.19930675909878678</v>
      </c>
      <c r="I40" s="6">
        <v>1.248917748917749</v>
      </c>
      <c r="J40" s="4">
        <v>0.27186761229314416</v>
      </c>
      <c r="K40" s="6">
        <v>1.3733766233766234</v>
      </c>
      <c r="L40" s="4">
        <v>0.27186761229314416</v>
      </c>
      <c r="M40" s="6">
        <v>1.3733766233766234</v>
      </c>
    </row>
    <row r="41" spans="1:13" ht="12.75">
      <c r="A41" s="12" t="s">
        <v>81</v>
      </c>
      <c r="B41" s="4">
        <v>0.2204724409448819</v>
      </c>
      <c r="C41" s="6">
        <v>1.2828282828282829</v>
      </c>
      <c r="D41" s="4">
        <v>0.2204724409448819</v>
      </c>
      <c r="E41" s="6">
        <v>1.2828282828282829</v>
      </c>
      <c r="F41" s="4">
        <v>0.5308056872037915</v>
      </c>
      <c r="G41" s="6">
        <v>2.1313131313131315</v>
      </c>
      <c r="H41" s="4">
        <v>0.5308056872037915</v>
      </c>
      <c r="I41" s="6">
        <v>2.1313131313131315</v>
      </c>
      <c r="J41" s="4">
        <v>0.6292134831460674</v>
      </c>
      <c r="K41" s="6">
        <v>2.696969696969697</v>
      </c>
      <c r="L41" s="4">
        <v>0.6292134831460674</v>
      </c>
      <c r="M41" s="6">
        <v>2.696969696969697</v>
      </c>
    </row>
    <row r="42" spans="1:13" ht="12.75">
      <c r="A42" s="12" t="s">
        <v>83</v>
      </c>
      <c r="B42" s="4">
        <v>0.056657223796034</v>
      </c>
      <c r="C42" s="6">
        <v>1.06006006006006</v>
      </c>
      <c r="D42" s="4">
        <v>0.03478260869565218</v>
      </c>
      <c r="E42" s="6">
        <v>1.0360360360360361</v>
      </c>
      <c r="F42" s="4">
        <v>0.1937046004842615</v>
      </c>
      <c r="G42" s="6">
        <v>1.2402402402402404</v>
      </c>
      <c r="H42" s="4">
        <v>0.12598425196850394</v>
      </c>
      <c r="I42" s="6">
        <v>1.1441441441441442</v>
      </c>
      <c r="J42" s="4">
        <v>0.26490066225165565</v>
      </c>
      <c r="K42" s="6">
        <v>1.3603603603603605</v>
      </c>
      <c r="L42" s="4">
        <v>0.17777777777777778</v>
      </c>
      <c r="M42" s="6">
        <v>1.2162162162162162</v>
      </c>
    </row>
    <row r="43" spans="1:13" ht="12.75">
      <c r="A43" s="12" t="s">
        <v>84</v>
      </c>
      <c r="B43" s="4">
        <v>0.021350996940250833</v>
      </c>
      <c r="C43" s="6">
        <v>1.0218168075310932</v>
      </c>
      <c r="D43" s="4">
        <v>0.012920948214467393</v>
      </c>
      <c r="E43" s="6">
        <v>1.013090084518656</v>
      </c>
      <c r="F43" s="4">
        <v>0.08026290842444543</v>
      </c>
      <c r="G43" s="6">
        <v>1.0872672301243729</v>
      </c>
      <c r="H43" s="4">
        <v>0.049755142017629775</v>
      </c>
      <c r="I43" s="6">
        <v>1.0523603380746238</v>
      </c>
      <c r="J43" s="4">
        <v>0.11574917973022238</v>
      </c>
      <c r="K43" s="6">
        <v>1.1309008451865594</v>
      </c>
      <c r="L43" s="4">
        <v>0.0728211009174312</v>
      </c>
      <c r="M43" s="6">
        <v>1.0785405071119356</v>
      </c>
    </row>
    <row r="44" spans="1:13" ht="12.75">
      <c r="A44" s="12" t="s">
        <v>85</v>
      </c>
      <c r="B44" s="4">
        <v>0.004405883549108656</v>
      </c>
      <c r="C44" s="6">
        <v>1.0044253812636166</v>
      </c>
      <c r="D44" s="4">
        <v>0.002648197188836831</v>
      </c>
      <c r="E44" s="6">
        <v>1.0026552287581698</v>
      </c>
      <c r="F44" s="4">
        <v>0.017393631255017396</v>
      </c>
      <c r="G44" s="6">
        <v>1.017701525054466</v>
      </c>
      <c r="H44" s="4">
        <v>0.01050929668552951</v>
      </c>
      <c r="I44" s="6">
        <v>1.0106209150326797</v>
      </c>
      <c r="J44" s="4">
        <v>0.02586549940310386</v>
      </c>
      <c r="K44" s="6">
        <v>1.0265522875816995</v>
      </c>
      <c r="L44" s="4">
        <v>0.015681544028950542</v>
      </c>
      <c r="M44" s="6">
        <v>1.0159313725490196</v>
      </c>
    </row>
    <row r="45" spans="1:13" ht="12.75">
      <c r="A45" s="12" t="s">
        <v>87</v>
      </c>
      <c r="B45" s="4">
        <v>0.11767429298969868</v>
      </c>
      <c r="C45" s="6">
        <v>1.133368315186497</v>
      </c>
      <c r="D45" s="4">
        <v>0.11767429298969868</v>
      </c>
      <c r="E45" s="6">
        <v>1.133368315186497</v>
      </c>
      <c r="F45" s="4">
        <v>0.34788559696598137</v>
      </c>
      <c r="G45" s="6">
        <v>1.533473260745988</v>
      </c>
      <c r="H45" s="4">
        <v>0.34788559696598137</v>
      </c>
      <c r="I45" s="6">
        <v>1.533473260745988</v>
      </c>
      <c r="J45" s="4">
        <v>0.44450921810099825</v>
      </c>
      <c r="K45" s="6">
        <v>1.8002098911189817</v>
      </c>
      <c r="L45" s="4">
        <v>0.44450921810099825</v>
      </c>
      <c r="M45" s="6">
        <v>1.8002098911189817</v>
      </c>
    </row>
    <row r="46" spans="1:13" ht="12.75">
      <c r="A46" s="12" t="s">
        <v>88</v>
      </c>
      <c r="B46" s="4">
        <v>0.12195121951219512</v>
      </c>
      <c r="C46" s="6">
        <v>1.1388888888888888</v>
      </c>
      <c r="D46" s="4">
        <v>0.07692307692307694</v>
      </c>
      <c r="E46" s="6">
        <v>1.0833333333333335</v>
      </c>
      <c r="F46" s="4">
        <v>0.35714285714285715</v>
      </c>
      <c r="G46" s="6">
        <v>1.5555555555555558</v>
      </c>
      <c r="H46" s="4">
        <v>0.25</v>
      </c>
      <c r="I46" s="6">
        <v>1.3333333333333333</v>
      </c>
      <c r="J46" s="4">
        <v>0.4545454545454546</v>
      </c>
      <c r="K46" s="6">
        <v>1.8333333333333335</v>
      </c>
      <c r="L46" s="4">
        <v>0.3333333333333333</v>
      </c>
      <c r="M46" s="6">
        <v>1.5</v>
      </c>
    </row>
    <row r="47" spans="1:13" ht="12.75">
      <c r="A47" s="12" t="s">
        <v>89</v>
      </c>
      <c r="B47" s="4">
        <v>0.10736196319018407</v>
      </c>
      <c r="C47" s="6">
        <v>1.120274914089347</v>
      </c>
      <c r="D47" s="4">
        <v>0.0673076923076923</v>
      </c>
      <c r="E47" s="6">
        <v>1.0721649484536082</v>
      </c>
      <c r="F47" s="4">
        <v>0.32482598607888635</v>
      </c>
      <c r="G47" s="6">
        <v>1.4810996563573884</v>
      </c>
      <c r="H47" s="4">
        <v>0.224</v>
      </c>
      <c r="I47" s="6">
        <v>1.2886597938144329</v>
      </c>
      <c r="J47" s="4">
        <v>0.4191616766467066</v>
      </c>
      <c r="K47" s="6">
        <v>1.7216494845360824</v>
      </c>
      <c r="L47" s="4">
        <v>0.302158273381295</v>
      </c>
      <c r="M47" s="6">
        <v>1.4329896907216495</v>
      </c>
    </row>
    <row r="48" spans="1:13" ht="12.75">
      <c r="A48" s="12" t="s">
        <v>90</v>
      </c>
      <c r="B48" s="4">
        <v>0.0040096230954290305</v>
      </c>
      <c r="C48" s="6">
        <v>1.0040257648953301</v>
      </c>
      <c r="D48" s="4">
        <v>0.002409638554216868</v>
      </c>
      <c r="E48" s="6">
        <v>1.002415458937198</v>
      </c>
      <c r="F48" s="4">
        <v>0.01584786053882726</v>
      </c>
      <c r="G48" s="6">
        <v>1.0161030595813205</v>
      </c>
      <c r="H48" s="4">
        <v>0.009569377990430623</v>
      </c>
      <c r="I48" s="6">
        <v>1.0096618357487923</v>
      </c>
      <c r="J48" s="4">
        <v>0.02358490566037736</v>
      </c>
      <c r="K48" s="6">
        <v>1.0241545893719808</v>
      </c>
      <c r="L48" s="4">
        <v>0.014285714285714285</v>
      </c>
      <c r="M48" s="6">
        <v>1.0144927536231882</v>
      </c>
    </row>
    <row r="49" spans="1:13" ht="12.75">
      <c r="A49" s="12" t="s">
        <v>91</v>
      </c>
      <c r="B49" s="4">
        <v>0.09609423434593925</v>
      </c>
      <c r="C49" s="6">
        <v>1.106310013717421</v>
      </c>
      <c r="D49" s="4">
        <v>0.059961315280464215</v>
      </c>
      <c r="E49" s="6">
        <v>1.0637860082304527</v>
      </c>
      <c r="F49" s="4">
        <v>0.2983638113570741</v>
      </c>
      <c r="G49" s="6">
        <v>1.4252400548696846</v>
      </c>
      <c r="H49" s="4">
        <v>0.20327868852459016</v>
      </c>
      <c r="I49" s="6">
        <v>1.2551440329218106</v>
      </c>
      <c r="J49" s="4">
        <v>0.38944723618090454</v>
      </c>
      <c r="K49" s="6">
        <v>1.6378600823045266</v>
      </c>
      <c r="L49" s="4">
        <v>0.2767857142857143</v>
      </c>
      <c r="M49" s="6">
        <v>1.382716049382716</v>
      </c>
    </row>
    <row r="50" spans="1:13" ht="12.75">
      <c r="A50" s="12" t="s">
        <v>92</v>
      </c>
      <c r="B50" s="4">
        <v>0.22302158273381295</v>
      </c>
      <c r="C50" s="6">
        <v>1.287037037037037</v>
      </c>
      <c r="D50" s="4">
        <v>0.14691943127962087</v>
      </c>
      <c r="E50" s="6">
        <v>1.1722222222222223</v>
      </c>
      <c r="F50" s="4">
        <v>0.5344827586206896</v>
      </c>
      <c r="G50" s="6">
        <v>2.148148148148148</v>
      </c>
      <c r="H50" s="4">
        <v>0.40789473684210525</v>
      </c>
      <c r="I50" s="6">
        <v>1.688888888888889</v>
      </c>
      <c r="J50" s="4">
        <v>0.6326530612244898</v>
      </c>
      <c r="K50" s="6">
        <v>2.7222222222222223</v>
      </c>
      <c r="L50" s="4">
        <v>0.5081967213114754</v>
      </c>
      <c r="M50" s="6">
        <v>2.033333333333333</v>
      </c>
    </row>
    <row r="51" spans="1:13" ht="12.75">
      <c r="A51" s="12" t="s">
        <v>93</v>
      </c>
      <c r="B51" s="4">
        <v>0.08819184985663395</v>
      </c>
      <c r="C51" s="6">
        <v>1.096721936344578</v>
      </c>
      <c r="D51" s="4">
        <v>0.08819184985663395</v>
      </c>
      <c r="E51" s="6">
        <v>1.096721936344578</v>
      </c>
      <c r="F51" s="4">
        <v>0.27896111034767074</v>
      </c>
      <c r="G51" s="6">
        <v>1.3868877453783115</v>
      </c>
      <c r="H51" s="4">
        <v>0.27896111034767074</v>
      </c>
      <c r="I51" s="6">
        <v>1.3868877453783115</v>
      </c>
      <c r="J51" s="4">
        <v>0.3672214182344428</v>
      </c>
      <c r="K51" s="6">
        <v>1.5803316180674671</v>
      </c>
      <c r="L51" s="4">
        <v>0.3672214182344428</v>
      </c>
      <c r="M51" s="6">
        <v>1.5803316180674671</v>
      </c>
    </row>
    <row r="52" spans="1:13" ht="12.75">
      <c r="A52" s="12" t="s">
        <v>94</v>
      </c>
      <c r="B52" s="4">
        <v>0.25773195876288657</v>
      </c>
      <c r="C52" s="6">
        <v>1.347222222222222</v>
      </c>
      <c r="D52" s="4">
        <v>0.1724137931034483</v>
      </c>
      <c r="E52" s="6">
        <v>1.2083333333333333</v>
      </c>
      <c r="F52" s="4">
        <v>0.5813953488372093</v>
      </c>
      <c r="G52" s="6">
        <v>2.3888888888888893</v>
      </c>
      <c r="H52" s="4">
        <v>0.45454545454545453</v>
      </c>
      <c r="I52" s="6">
        <v>1.8333333333333335</v>
      </c>
      <c r="J52" s="4">
        <v>0.6756756756756757</v>
      </c>
      <c r="K52" s="6">
        <v>3.083333333333333</v>
      </c>
      <c r="L52" s="4">
        <v>0.5555555555555556</v>
      </c>
      <c r="M52" s="6">
        <v>2.25</v>
      </c>
    </row>
    <row r="53" spans="1:13" ht="12.75">
      <c r="A53" s="12" t="s">
        <v>95</v>
      </c>
      <c r="B53" s="4">
        <v>0.6874095513748192</v>
      </c>
      <c r="C53" s="6">
        <v>3.199074074074075</v>
      </c>
      <c r="D53" s="4">
        <v>0.5688622754491017</v>
      </c>
      <c r="E53" s="6">
        <v>2.319444444444444</v>
      </c>
      <c r="F53" s="4">
        <v>0.8979206049149339</v>
      </c>
      <c r="G53" s="6">
        <v>9.7962962962963</v>
      </c>
      <c r="H53" s="4">
        <v>0.8407079646017699</v>
      </c>
      <c r="I53" s="6">
        <v>6.277777777777777</v>
      </c>
      <c r="J53" s="4">
        <v>0.9295499021526419</v>
      </c>
      <c r="K53" s="6">
        <v>14.194444444444445</v>
      </c>
      <c r="L53" s="4">
        <v>0.8878504672897196</v>
      </c>
      <c r="M53" s="6">
        <v>8.916666666666666</v>
      </c>
    </row>
    <row r="54" spans="1:13" ht="12.75">
      <c r="A54" s="12" t="s">
        <v>96</v>
      </c>
      <c r="B54" s="4">
        <v>0.04045692527367921</v>
      </c>
      <c r="C54" s="6">
        <v>1.0421626984126984</v>
      </c>
      <c r="D54" s="4">
        <v>0.024673439767779394</v>
      </c>
      <c r="E54" s="6">
        <v>1.025297619047619</v>
      </c>
      <c r="F54" s="4">
        <v>0.1443123938879457</v>
      </c>
      <c r="G54" s="6">
        <v>1.1686507936507937</v>
      </c>
      <c r="H54" s="4">
        <v>0.09189189189189191</v>
      </c>
      <c r="I54" s="6">
        <v>1.1011904761904763</v>
      </c>
      <c r="J54" s="4">
        <v>0.20190023752969122</v>
      </c>
      <c r="K54" s="6">
        <v>1.2529761904761905</v>
      </c>
      <c r="L54" s="4">
        <v>0.13178294573643412</v>
      </c>
      <c r="M54" s="6">
        <v>1.1517857142857144</v>
      </c>
    </row>
    <row r="55" spans="1:13" ht="12.75">
      <c r="A55" s="12" t="s">
        <v>101</v>
      </c>
      <c r="B55" s="4">
        <v>0.19945128334717163</v>
      </c>
      <c r="C55" s="6">
        <v>1.249143217893218</v>
      </c>
      <c r="D55" s="4">
        <v>0.13004589855243032</v>
      </c>
      <c r="E55" s="6">
        <v>1.1494859307359309</v>
      </c>
      <c r="F55" s="4">
        <v>0.49914174722197135</v>
      </c>
      <c r="G55" s="6">
        <v>1.9965728715728719</v>
      </c>
      <c r="H55" s="4">
        <v>0.37419573315272614</v>
      </c>
      <c r="I55" s="6">
        <v>1.5979437229437232</v>
      </c>
      <c r="J55" s="4">
        <v>0.599175794382388</v>
      </c>
      <c r="K55" s="6">
        <v>2.4948593073593073</v>
      </c>
      <c r="L55" s="4">
        <v>0.47282841249465135</v>
      </c>
      <c r="M55" s="6">
        <v>1.8969155844155847</v>
      </c>
    </row>
    <row r="56" spans="1:13" ht="12.75">
      <c r="A56" s="12" t="s">
        <v>105</v>
      </c>
      <c r="B56" s="4">
        <v>0.21397379912663755</v>
      </c>
      <c r="C56" s="6">
        <v>1.2722222222222221</v>
      </c>
      <c r="D56" s="4">
        <v>0.21397379912663755</v>
      </c>
      <c r="E56" s="6">
        <v>1.2722222222222221</v>
      </c>
      <c r="F56" s="4">
        <v>0.5212765957446809</v>
      </c>
      <c r="G56" s="6">
        <v>2.088888888888889</v>
      </c>
      <c r="H56" s="4">
        <v>0.5212765957446809</v>
      </c>
      <c r="I56" s="6">
        <v>2.088888888888889</v>
      </c>
      <c r="J56" s="4">
        <v>0.620253164556962</v>
      </c>
      <c r="K56" s="6">
        <v>2.6333333333333333</v>
      </c>
      <c r="L56" s="4">
        <v>0.620253164556962</v>
      </c>
      <c r="M56" s="6">
        <v>2.6333333333333333</v>
      </c>
    </row>
    <row r="57" spans="1:13" ht="12.75">
      <c r="A57" s="12" t="s">
        <v>97</v>
      </c>
      <c r="B57" s="4">
        <v>0.5294117647058825</v>
      </c>
      <c r="C57" s="6">
        <v>2.125</v>
      </c>
      <c r="D57" s="4">
        <v>0.4029850746268657</v>
      </c>
      <c r="E57" s="6">
        <v>1.675</v>
      </c>
      <c r="F57" s="4">
        <v>0.8181818181818183</v>
      </c>
      <c r="G57" s="6">
        <v>5.500000000000005</v>
      </c>
      <c r="H57" s="4">
        <v>0.7297297297297298</v>
      </c>
      <c r="I57" s="6">
        <v>3.7</v>
      </c>
      <c r="J57" s="4">
        <v>0.8709677419354839</v>
      </c>
      <c r="K57" s="6">
        <v>7.75</v>
      </c>
      <c r="L57" s="4">
        <v>0.801980198019802</v>
      </c>
      <c r="M57" s="6">
        <v>5.05</v>
      </c>
    </row>
    <row r="58" spans="1:13" ht="12.75">
      <c r="A58" s="13" t="s">
        <v>98</v>
      </c>
      <c r="B58" s="7">
        <v>0.006544502617801048</v>
      </c>
      <c r="C58" s="8">
        <v>1.0065876152832673</v>
      </c>
      <c r="D58" s="7">
        <v>0.003937007874015749</v>
      </c>
      <c r="E58" s="8">
        <v>1.0039525691699605</v>
      </c>
      <c r="F58" s="7">
        <v>0.025673940949935817</v>
      </c>
      <c r="G58" s="8">
        <v>1.0263504611330698</v>
      </c>
      <c r="H58" s="7">
        <v>0.015564202334630354</v>
      </c>
      <c r="I58" s="8">
        <v>1.015810276679842</v>
      </c>
      <c r="J58" s="7">
        <v>0.038022813688212934</v>
      </c>
      <c r="K58" s="8">
        <v>1.0395256916996047</v>
      </c>
      <c r="L58" s="7">
        <v>0.023166023166023172</v>
      </c>
      <c r="M58" s="8">
        <v>1.0237154150197627</v>
      </c>
    </row>
  </sheetData>
  <sheetProtection/>
  <mergeCells count="12">
    <mergeCell ref="B1:C1"/>
    <mergeCell ref="B2:C2"/>
    <mergeCell ref="D1:E1"/>
    <mergeCell ref="D2:E2"/>
    <mergeCell ref="J1:K1"/>
    <mergeCell ref="J2:K2"/>
    <mergeCell ref="L1:M1"/>
    <mergeCell ref="L2:M2"/>
    <mergeCell ref="F1:G1"/>
    <mergeCell ref="F2:G2"/>
    <mergeCell ref="H1:I1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Health - UWHC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Spencer Lindsey M</cp:lastModifiedBy>
  <cp:lastPrinted>2013-03-05T20:30:52Z</cp:lastPrinted>
  <dcterms:created xsi:type="dcterms:W3CDTF">2004-02-12T18:23:39Z</dcterms:created>
  <dcterms:modified xsi:type="dcterms:W3CDTF">2015-12-29T17:34:43Z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